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zerot\Documents\Americas Workforce\_Book\6e\CompanionFiles\Chapter Spreadsheets\"/>
    </mc:Choice>
  </mc:AlternateContent>
  <xr:revisionPtr revIDLastSave="0" documentId="13_ncr:1_{C6CB26A6-0345-4BB2-8A2F-A22A7F0C5398}" xr6:coauthVersionLast="47" xr6:coauthVersionMax="47" xr10:uidLastSave="{00000000-0000-0000-0000-000000000000}"/>
  <bookViews>
    <workbookView xWindow="-120" yWindow="-120" windowWidth="29040" windowHeight="15840" tabRatio="564" firstSheet="3" activeTab="7" xr2:uid="{00000000-000D-0000-FFFF-FFFF00000000}"/>
  </bookViews>
  <sheets>
    <sheet name="pieces per hour" sheetId="2" r:id="rId1"/>
    <sheet name="age in days" sheetId="3" r:id="rId2"/>
    <sheet name="price reduction" sheetId="1" r:id="rId3"/>
    <sheet name="convert currency" sheetId="4" r:id="rId4"/>
    <sheet name="hours to minutes" sheetId="5" r:id="rId5"/>
    <sheet name="fuel consumption" sheetId="6" r:id="rId6"/>
    <sheet name="ideal weight" sheetId="7" r:id="rId7"/>
    <sheet name="quick calendar" sheetId="8" r:id="rId8"/>
    <sheet name="to-do list" sheetId="9" r:id="rId9"/>
    <sheet name="increment row numbers" sheetId="10" r:id="rId10"/>
    <sheet name="neg. values to pos." sheetId="11" r:id="rId11"/>
    <sheet name="calculate tax" sheetId="12" r:id="rId12"/>
    <sheet name="text + no" sheetId="13" r:id="rId13"/>
    <sheet name="text + date" sheetId="14" r:id="rId14"/>
    <sheet name="text + time" sheetId="15" r:id="rId15"/>
    <sheet name="special ranking" sheetId="16" r:id="rId16"/>
    <sheet name="average output" sheetId="17" r:id="rId17"/>
    <sheet name="gains and losses" sheetId="18" r:id="rId18"/>
    <sheet name="profitability" sheetId="19" r:id="rId19"/>
    <sheet name="percentage of completion" sheetId="20" r:id="rId20"/>
    <sheet name="miles to km" sheetId="21" r:id="rId21"/>
    <sheet name="feet to meters" sheetId="22" r:id="rId22"/>
    <sheet name="liters to barrels etc." sheetId="23" r:id="rId23"/>
    <sheet name="Fahrenheit to Celsius" sheetId="24" r:id="rId24"/>
    <sheet name="Celsius to Fahrenheit" sheetId="25" r:id="rId25"/>
    <sheet name="Calc. with %" sheetId="26" r:id="rId26"/>
    <sheet name="daily prod. plan" sheetId="27" r:id="rId27"/>
    <sheet name="number of hours" sheetId="28" r:id="rId28"/>
    <sheet name="price per pound" sheetId="29" r:id="rId29"/>
    <sheet name="pcs. in box" sheetId="30" r:id="rId30"/>
    <sheet name="manpower for project" sheetId="31" r:id="rId31"/>
    <sheet name="distribute sales" sheetId="32" r:id="rId32"/>
    <sheet name="net income" sheetId="34" r:id="rId33"/>
    <sheet name="% of price reduction" sheetId="35" r:id="rId34"/>
    <sheet name="dividing and doubling" sheetId="36" r:id="rId35"/>
    <sheet name="average speed" sheetId="37" r:id="rId36"/>
    <sheet name="character count" sheetId="38" r:id="rId3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38" l="1"/>
  <c r="F8" i="38" s="1"/>
  <c r="D6" i="38"/>
  <c r="D5" i="38"/>
  <c r="C6" i="38"/>
  <c r="C8" i="38"/>
  <c r="C5" i="38"/>
  <c r="G8" i="38"/>
  <c r="G6" i="38"/>
  <c r="G5" i="38"/>
  <c r="F6" i="38" l="1"/>
  <c r="F5" i="38"/>
  <c r="A2" i="8"/>
  <c r="C4" i="1"/>
  <c r="B4" i="12" l="1"/>
  <c r="C6" i="32" l="1"/>
  <c r="C7" i="32"/>
  <c r="C8" i="32"/>
  <c r="C9" i="32"/>
  <c r="C10" i="32"/>
  <c r="C5" i="32"/>
  <c r="B13" i="24"/>
  <c r="B3" i="24"/>
  <c r="B4" i="24"/>
  <c r="B5" i="24"/>
  <c r="B6" i="24"/>
  <c r="B7" i="24"/>
  <c r="B8" i="24"/>
  <c r="B10" i="24"/>
  <c r="B11" i="24"/>
  <c r="B12" i="24"/>
  <c r="B2" i="24"/>
  <c r="B2" i="25"/>
  <c r="A4" i="9"/>
  <c r="B3" i="34" l="1"/>
  <c r="B4" i="34" s="1"/>
  <c r="C3" i="36" l="1"/>
  <c r="C4" i="36"/>
  <c r="C5" i="36"/>
  <c r="C6" i="36"/>
  <c r="C7" i="36"/>
  <c r="C8" i="36"/>
  <c r="C2" i="36"/>
  <c r="C4" i="37"/>
  <c r="B5" i="35"/>
  <c r="C5" i="31"/>
  <c r="C6" i="31"/>
  <c r="C7" i="31"/>
  <c r="C8" i="31"/>
  <c r="C9" i="31"/>
  <c r="C4" i="31"/>
  <c r="D4" i="30"/>
  <c r="D7" i="30"/>
  <c r="D6" i="30"/>
  <c r="D5" i="30"/>
  <c r="D2" i="30"/>
  <c r="D3" i="29"/>
  <c r="D4" i="29"/>
  <c r="D5" i="29"/>
  <c r="D6" i="29"/>
  <c r="D7" i="29"/>
  <c r="D8" i="29"/>
  <c r="D2" i="29"/>
  <c r="C5" i="27"/>
  <c r="C6" i="27"/>
  <c r="C7" i="27"/>
  <c r="C8" i="27"/>
  <c r="C9" i="27"/>
  <c r="C10" i="27"/>
  <c r="C11" i="27"/>
  <c r="C4" i="27"/>
  <c r="B5" i="26"/>
  <c r="B3" i="25"/>
  <c r="B4" i="25"/>
  <c r="B5" i="25"/>
  <c r="B6" i="25"/>
  <c r="B7" i="25"/>
  <c r="B8" i="25"/>
  <c r="B10" i="25"/>
  <c r="B11" i="25"/>
  <c r="B12" i="25"/>
  <c r="B13" i="25"/>
  <c r="A9" i="25"/>
  <c r="B9" i="25" s="1"/>
  <c r="A9" i="24"/>
  <c r="B9" i="24" s="1"/>
  <c r="B3" i="23"/>
  <c r="B6" i="23"/>
  <c r="B5" i="23"/>
  <c r="B4" i="23"/>
  <c r="B3" i="22"/>
  <c r="B4" i="22"/>
  <c r="B5" i="22"/>
  <c r="B6" i="22"/>
  <c r="B7" i="22"/>
  <c r="B8" i="22"/>
  <c r="B9" i="22"/>
  <c r="B10" i="22"/>
  <c r="B2" i="22"/>
  <c r="B3" i="21"/>
  <c r="B4" i="21"/>
  <c r="B5" i="21"/>
  <c r="B6" i="21"/>
  <c r="B7" i="21"/>
  <c r="B8" i="21"/>
  <c r="B2" i="21"/>
  <c r="E6" i="20"/>
  <c r="E8" i="20"/>
  <c r="E5" i="20"/>
  <c r="E2" i="20"/>
  <c r="D3" i="19"/>
  <c r="D4" i="19"/>
  <c r="D5" i="19"/>
  <c r="D6" i="19"/>
  <c r="D2" i="19"/>
  <c r="B4" i="18"/>
  <c r="C3" i="18"/>
  <c r="B5" i="17"/>
  <c r="B3" i="16"/>
  <c r="B4" i="16" s="1"/>
  <c r="B5" i="16" s="1"/>
  <c r="B6" i="16" s="1"/>
  <c r="B7" i="16" s="1"/>
  <c r="B8" i="16" s="1"/>
  <c r="B9" i="16" s="1"/>
  <c r="B10" i="16" s="1"/>
  <c r="B11" i="16" s="1"/>
  <c r="B12" i="16" s="1"/>
  <c r="A3" i="15"/>
  <c r="D1" i="14"/>
  <c r="A3" i="14" s="1"/>
  <c r="B4" i="13"/>
  <c r="C2" i="12"/>
  <c r="A3" i="10"/>
  <c r="A4" i="10" s="1"/>
  <c r="A5" i="10" s="1"/>
  <c r="A6" i="10" s="1"/>
  <c r="A7" i="10" s="1"/>
  <c r="A8" i="10" s="1"/>
  <c r="A9" i="10" s="1"/>
  <c r="A10" i="10" s="1"/>
  <c r="A11" i="10" s="1"/>
  <c r="A12" i="10" s="1"/>
  <c r="B1" i="9"/>
  <c r="B6" i="7"/>
  <c r="D6" i="7" s="1"/>
  <c r="B5" i="7"/>
  <c r="D5" i="7" s="1"/>
  <c r="D6" i="6"/>
  <c r="D7" i="6"/>
  <c r="D8" i="6"/>
  <c r="D9" i="6"/>
  <c r="D10" i="6"/>
  <c r="D5" i="6"/>
  <c r="B4" i="5"/>
  <c r="B5" i="5"/>
  <c r="B6" i="5"/>
  <c r="B7" i="5"/>
  <c r="B8" i="5"/>
  <c r="C5" i="4"/>
  <c r="C6" i="4"/>
  <c r="C7" i="4"/>
  <c r="C8" i="4"/>
  <c r="C4" i="4"/>
  <c r="D7" i="2"/>
  <c r="D6" i="2"/>
  <c r="D5" i="2"/>
  <c r="D4" i="2"/>
  <c r="D3" i="2"/>
  <c r="D2" i="2"/>
  <c r="C4" i="18" l="1"/>
  <c r="C5" i="3"/>
  <c r="C6" i="3"/>
  <c r="C9" i="3"/>
  <c r="C7" i="3"/>
  <c r="C8" i="3"/>
  <c r="E5" i="7"/>
  <c r="E6" i="7"/>
  <c r="B1" i="8"/>
  <c r="C5" i="1"/>
  <c r="C6" i="1"/>
  <c r="C7" i="1"/>
  <c r="C8" i="1"/>
  <c r="C1" i="8" l="1"/>
  <c r="B2" i="8"/>
  <c r="D1" i="8" l="1"/>
  <c r="C2" i="8"/>
  <c r="E1" i="8" l="1"/>
  <c r="D2" i="8"/>
  <c r="F1" i="8" l="1"/>
  <c r="F2" i="8" s="1"/>
  <c r="E2" i="8"/>
</calcChain>
</file>

<file path=xl/sharedStrings.xml><?xml version="1.0" encoding="utf-8"?>
<sst xmlns="http://schemas.openxmlformats.org/spreadsheetml/2006/main" count="165" uniqueCount="141">
  <si>
    <t>Clark</t>
  </si>
  <si>
    <t>Miller</t>
  </si>
  <si>
    <t>Austin</t>
  </si>
  <si>
    <t>Beckham</t>
  </si>
  <si>
    <t>Butcher</t>
  </si>
  <si>
    <t>Field</t>
  </si>
  <si>
    <t>Wayne Smith</t>
  </si>
  <si>
    <t>Howard Douglas</t>
  </si>
  <si>
    <t>Vera Clark</t>
  </si>
  <si>
    <t>Debbie Richardson</t>
  </si>
  <si>
    <t>Bonnie Kennedy</t>
  </si>
  <si>
    <t>M11</t>
  </si>
  <si>
    <t>M12</t>
  </si>
  <si>
    <t>M13</t>
  </si>
  <si>
    <t>M14</t>
  </si>
  <si>
    <t>M15</t>
  </si>
  <si>
    <t>Calculation with time</t>
  </si>
  <si>
    <t>Fuel consumption</t>
  </si>
  <si>
    <t>gallons</t>
  </si>
  <si>
    <t>computers</t>
  </si>
  <si>
    <t>shutdown</t>
  </si>
  <si>
    <t>Value</t>
  </si>
  <si>
    <t>Rank</t>
  </si>
  <si>
    <t>Day 1</t>
  </si>
  <si>
    <t>Day 2</t>
  </si>
  <si>
    <t>pr01</t>
  </si>
  <si>
    <t>pr02</t>
  </si>
  <si>
    <t>pr03</t>
  </si>
  <si>
    <t>pr04</t>
  </si>
  <si>
    <t>pr05</t>
  </si>
  <si>
    <t>produced</t>
  </si>
  <si>
    <t>to date</t>
  </si>
  <si>
    <t>target</t>
  </si>
  <si>
    <t>missing</t>
  </si>
  <si>
    <t>missing (%)</t>
  </si>
  <si>
    <t>miles/hr</t>
  </si>
  <si>
    <t>km/hour</t>
  </si>
  <si>
    <t>feet/minute</t>
  </si>
  <si>
    <t>meter/second</t>
  </si>
  <si>
    <t>liter</t>
  </si>
  <si>
    <t>barrel</t>
  </si>
  <si>
    <t>quarts</t>
  </si>
  <si>
    <t>pints</t>
  </si>
  <si>
    <t>Fahrenheit</t>
  </si>
  <si>
    <t>Celsius</t>
  </si>
  <si>
    <t>Tax</t>
  </si>
  <si>
    <t>Start</t>
  </si>
  <si>
    <t>End</t>
  </si>
  <si>
    <t>90:00</t>
  </si>
  <si>
    <t>meat</t>
  </si>
  <si>
    <t>potato</t>
  </si>
  <si>
    <t>apple</t>
  </si>
  <si>
    <t>orange</t>
  </si>
  <si>
    <t>read</t>
  </si>
  <si>
    <t>salt</t>
  </si>
  <si>
    <t>cucumber</t>
  </si>
  <si>
    <t>Smith</t>
  </si>
  <si>
    <t>Wesson</t>
  </si>
  <si>
    <t>Douglas</t>
  </si>
  <si>
    <t>Burnes</t>
  </si>
  <si>
    <t>New York</t>
  </si>
  <si>
    <t>Los Angeles</t>
  </si>
  <si>
    <t>Employee</t>
  </si>
  <si>
    <t>Time</t>
  </si>
  <si>
    <t>Pieces</t>
  </si>
  <si>
    <t>Pieces/Hour</t>
  </si>
  <si>
    <t>Today:</t>
  </si>
  <si>
    <t>Friend</t>
  </si>
  <si>
    <t>Birthday</t>
  </si>
  <si>
    <t>Product Name</t>
  </si>
  <si>
    <t>Old Price</t>
  </si>
  <si>
    <t>New Price</t>
  </si>
  <si>
    <t>Pricelist</t>
  </si>
  <si>
    <t>Price Reduction</t>
  </si>
  <si>
    <t>Price $</t>
  </si>
  <si>
    <r>
      <t xml:space="preserve">Price </t>
    </r>
    <r>
      <rPr>
        <b/>
        <sz val="11"/>
        <color theme="1"/>
        <rFont val="Calibri"/>
        <family val="2"/>
      </rPr>
      <t>€</t>
    </r>
  </si>
  <si>
    <t>Calculation with currency:</t>
  </si>
  <si>
    <t>In Minutes</t>
  </si>
  <si>
    <t>Date</t>
  </si>
  <si>
    <t>Miles</t>
  </si>
  <si>
    <t>Gallons</t>
  </si>
  <si>
    <t>Miles per Gallon</t>
  </si>
  <si>
    <t>Ideal Weight</t>
  </si>
  <si>
    <t>Height (cm):</t>
  </si>
  <si>
    <t>Weight (kg):</t>
  </si>
  <si>
    <t>Ideal Weight:</t>
  </si>
  <si>
    <t>Recommended Weight:</t>
  </si>
  <si>
    <t>Diff. in kg</t>
  </si>
  <si>
    <t>Diff. in %</t>
  </si>
  <si>
    <t>Number</t>
  </si>
  <si>
    <t>Net Amount</t>
  </si>
  <si>
    <t>Gross Amount</t>
  </si>
  <si>
    <t>Order:</t>
  </si>
  <si>
    <t>Number:</t>
  </si>
  <si>
    <t>Actual status:</t>
  </si>
  <si>
    <t>End date:</t>
  </si>
  <si>
    <t>Start date:</t>
  </si>
  <si>
    <t>Output:</t>
  </si>
  <si>
    <t>Average output per day:</t>
  </si>
  <si>
    <t>Product</t>
  </si>
  <si>
    <t>Cost Price</t>
  </si>
  <si>
    <t>Sales Price</t>
  </si>
  <si>
    <t>Margin</t>
  </si>
  <si>
    <t>Produced</t>
  </si>
  <si>
    <t>List price:</t>
  </si>
  <si>
    <t>Tax:</t>
  </si>
  <si>
    <t>Discount:</t>
  </si>
  <si>
    <t>Total price:</t>
  </si>
  <si>
    <t>Daily Plan</t>
  </si>
  <si>
    <t>Percent</t>
  </si>
  <si>
    <t>Hours</t>
  </si>
  <si>
    <t>Amount (lb)</t>
  </si>
  <si>
    <t>Price Total</t>
  </si>
  <si>
    <t>Price of 1 lb</t>
  </si>
  <si>
    <t>Boxes</t>
  </si>
  <si>
    <t>Pieces/box</t>
  </si>
  <si>
    <t>Control</t>
  </si>
  <si>
    <t>Day</t>
  </si>
  <si>
    <t>Hours a day</t>
  </si>
  <si>
    <t>Employees</t>
  </si>
  <si>
    <t>Total sales:</t>
  </si>
  <si>
    <t>Pieces:</t>
  </si>
  <si>
    <t>Person</t>
  </si>
  <si>
    <t>Share</t>
  </si>
  <si>
    <t>Income:</t>
  </si>
  <si>
    <t>Tax amount:</t>
  </si>
  <si>
    <t>Net income:</t>
  </si>
  <si>
    <t>Old price:</t>
  </si>
  <si>
    <t>New price:</t>
  </si>
  <si>
    <t>Diff.</t>
  </si>
  <si>
    <t>Diff. %</t>
  </si>
  <si>
    <t>All x hours</t>
  </si>
  <si>
    <t>Days up to today</t>
  </si>
  <si>
    <t>To-do List</t>
  </si>
  <si>
    <t>amie;barney;joel;teddy;carol</t>
  </si>
  <si>
    <t># of spaces</t>
  </si>
  <si>
    <t># of 'a'</t>
  </si>
  <si>
    <t># of names</t>
  </si>
  <si>
    <t>Length</t>
  </si>
  <si>
    <t>Length after removing characters</t>
  </si>
  <si>
    <t>A carrot for the rabbit and a rose for Sarah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</si>
</sst>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d"/>
    <numFmt numFmtId="165" formatCode="_(* #,##0_);_(* \(#,##0\);_(* &quot;-&quot;??_);_(@_)"/>
    <numFmt numFmtId="166" formatCode="&quot;$&quot;#,##0.00"/>
    <numFmt numFmtId="167" formatCode="&quot;$&quot;#,##0"/>
    <numFmt numFmtId="168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20" fontId="0" fillId="0" borderId="0" xfId="0" applyNumberForma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20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2" fontId="0" fillId="0" borderId="0" xfId="0" applyNumberFormat="1" applyAlignment="1">
      <alignment horizontal="center" vertical="top"/>
    </xf>
    <xf numFmtId="14" fontId="2" fillId="0" borderId="0" xfId="0" applyNumberFormat="1" applyFont="1"/>
    <xf numFmtId="2" fontId="2" fillId="0" borderId="0" xfId="0" applyNumberFormat="1" applyFont="1" applyAlignment="1">
      <alignment horizontal="center" vertical="top"/>
    </xf>
    <xf numFmtId="14" fontId="0" fillId="0" borderId="0" xfId="0" applyNumberFormat="1"/>
    <xf numFmtId="9" fontId="2" fillId="0" borderId="0" xfId="0" applyNumberFormat="1" applyFont="1"/>
    <xf numFmtId="20" fontId="2" fillId="0" borderId="1" xfId="0" applyNumberFormat="1" applyFont="1" applyBorder="1" applyAlignment="1">
      <alignment horizontal="center" vertical="top"/>
    </xf>
    <xf numFmtId="22" fontId="0" fillId="0" borderId="0" xfId="0" applyNumberFormat="1"/>
    <xf numFmtId="1" fontId="0" fillId="0" borderId="0" xfId="0" applyNumberFormat="1"/>
    <xf numFmtId="2" fontId="0" fillId="0" borderId="0" xfId="0" applyNumberFormat="1"/>
    <xf numFmtId="0" fontId="2" fillId="0" borderId="1" xfId="0" applyFont="1" applyBorder="1" applyAlignment="1">
      <alignment horizontal="center"/>
    </xf>
    <xf numFmtId="10" fontId="0" fillId="0" borderId="0" xfId="0" applyNumberFormat="1"/>
    <xf numFmtId="164" fontId="0" fillId="0" borderId="0" xfId="0" applyNumberFormat="1"/>
    <xf numFmtId="9" fontId="0" fillId="0" borderId="0" xfId="0" applyNumberFormat="1"/>
    <xf numFmtId="43" fontId="0" fillId="0" borderId="0" xfId="1" applyFont="1"/>
    <xf numFmtId="165" fontId="0" fillId="0" borderId="0" xfId="1" applyNumberFormat="1" applyFont="1"/>
    <xf numFmtId="166" fontId="0" fillId="0" borderId="0" xfId="0" applyNumberFormat="1"/>
    <xf numFmtId="167" fontId="0" fillId="0" borderId="0" xfId="0" applyNumberFormat="1"/>
    <xf numFmtId="43" fontId="0" fillId="0" borderId="0" xfId="0" applyNumberFormat="1"/>
    <xf numFmtId="0" fontId="0" fillId="0" borderId="0" xfId="0" applyNumberFormat="1"/>
    <xf numFmtId="44" fontId="0" fillId="0" borderId="0" xfId="2" applyFont="1"/>
    <xf numFmtId="168" fontId="0" fillId="0" borderId="0" xfId="2" applyNumberFormat="1" applyFont="1"/>
    <xf numFmtId="9" fontId="0" fillId="0" borderId="0" xfId="3" applyFont="1"/>
    <xf numFmtId="10" fontId="0" fillId="0" borderId="0" xfId="3" applyNumberFormat="1" applyFont="1"/>
    <xf numFmtId="0" fontId="0" fillId="0" borderId="0" xfId="0" quotePrefix="1" applyAlignment="1">
      <alignment horizontal="right"/>
    </xf>
    <xf numFmtId="0" fontId="0" fillId="0" borderId="0" xfId="0" applyFill="1" applyBorder="1"/>
    <xf numFmtId="9" fontId="2" fillId="0" borderId="0" xfId="3" applyFont="1"/>
    <xf numFmtId="0" fontId="0" fillId="0" borderId="0" xfId="0" applyAlignment="1">
      <alignment horizontal="left"/>
    </xf>
    <xf numFmtId="0" fontId="0" fillId="0" borderId="0" xfId="2" applyNumberFormat="1" applyFont="1" applyAlignment="1">
      <alignment horizontal="left"/>
    </xf>
    <xf numFmtId="14" fontId="0" fillId="0" borderId="0" xfId="0" applyNumberFormat="1" applyAlignment="1">
      <alignment horizontal="center"/>
    </xf>
    <xf numFmtId="9" fontId="2" fillId="0" borderId="1" xfId="3" applyFont="1" applyBorder="1" applyAlignment="1">
      <alignment horizontal="center"/>
    </xf>
    <xf numFmtId="44" fontId="0" fillId="0" borderId="0" xfId="2" applyFont="1" applyAlignment="1">
      <alignment horizontal="right" vertical="top"/>
    </xf>
    <xf numFmtId="44" fontId="3" fillId="0" borderId="0" xfId="2" applyFont="1"/>
    <xf numFmtId="44" fontId="0" fillId="0" borderId="0" xfId="2" applyFont="1" applyAlignment="1">
      <alignment horizontal="right"/>
    </xf>
    <xf numFmtId="166" fontId="0" fillId="0" borderId="0" xfId="0" applyNumberFormat="1" applyFill="1"/>
    <xf numFmtId="0" fontId="0" fillId="0" borderId="0" xfId="0" applyFill="1"/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3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activeCell="I10" sqref="I10"/>
    </sheetView>
  </sheetViews>
  <sheetFormatPr defaultRowHeight="15" x14ac:dyDescent="0.25"/>
  <cols>
    <col min="1" max="1" width="10" bestFit="1" customWidth="1"/>
    <col min="4" max="4" width="11.7109375" bestFit="1" customWidth="1"/>
  </cols>
  <sheetData>
    <row r="1" spans="1:4" x14ac:dyDescent="0.25">
      <c r="A1" s="3" t="s">
        <v>62</v>
      </c>
      <c r="B1" s="4" t="s">
        <v>63</v>
      </c>
      <c r="C1" s="4" t="s">
        <v>64</v>
      </c>
      <c r="D1" s="4" t="s">
        <v>65</v>
      </c>
    </row>
    <row r="2" spans="1:4" x14ac:dyDescent="0.25">
      <c r="A2" t="s">
        <v>0</v>
      </c>
      <c r="B2" s="5">
        <v>0.15972222222222224</v>
      </c>
      <c r="C2" s="6">
        <v>60</v>
      </c>
      <c r="D2" s="7">
        <f t="shared" ref="D2:D7" si="0">C2/(B2*24)</f>
        <v>15.652173913043477</v>
      </c>
    </row>
    <row r="3" spans="1:4" x14ac:dyDescent="0.25">
      <c r="A3" t="s">
        <v>1</v>
      </c>
      <c r="B3" s="5">
        <v>0.17708333333333334</v>
      </c>
      <c r="C3" s="6">
        <v>80</v>
      </c>
      <c r="D3" s="7">
        <f t="shared" si="0"/>
        <v>18.823529411764707</v>
      </c>
    </row>
    <row r="4" spans="1:4" x14ac:dyDescent="0.25">
      <c r="A4" t="s">
        <v>2</v>
      </c>
      <c r="B4" s="5">
        <v>0.24652777777777779</v>
      </c>
      <c r="C4" s="6">
        <v>98</v>
      </c>
      <c r="D4" s="7">
        <f t="shared" si="0"/>
        <v>16.56338028169014</v>
      </c>
    </row>
    <row r="5" spans="1:4" x14ac:dyDescent="0.25">
      <c r="A5" t="s">
        <v>3</v>
      </c>
      <c r="B5" s="5">
        <v>0.29444444444444445</v>
      </c>
      <c r="C5" s="6">
        <v>155</v>
      </c>
      <c r="D5" s="7">
        <f t="shared" si="0"/>
        <v>21.933962264150946</v>
      </c>
    </row>
    <row r="6" spans="1:4" x14ac:dyDescent="0.25">
      <c r="A6" t="s">
        <v>4</v>
      </c>
      <c r="B6" s="5">
        <v>0.3576388888888889</v>
      </c>
      <c r="C6" s="6">
        <v>180</v>
      </c>
      <c r="D6" s="7">
        <f t="shared" si="0"/>
        <v>20.970873786407765</v>
      </c>
    </row>
    <row r="7" spans="1:4" x14ac:dyDescent="0.25">
      <c r="A7" t="s">
        <v>5</v>
      </c>
      <c r="B7" s="5">
        <v>0.27083333333333331</v>
      </c>
      <c r="C7" s="6">
        <v>85</v>
      </c>
      <c r="D7" s="7">
        <f t="shared" si="0"/>
        <v>13.076923076923077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12"/>
  <sheetViews>
    <sheetView workbookViewId="0">
      <selection activeCell="A12" sqref="A12"/>
    </sheetView>
  </sheetViews>
  <sheetFormatPr defaultRowHeight="15" x14ac:dyDescent="0.25"/>
  <sheetData>
    <row r="1" spans="1:1" x14ac:dyDescent="0.25">
      <c r="A1" s="3" t="s">
        <v>89</v>
      </c>
    </row>
    <row r="2" spans="1:1" x14ac:dyDescent="0.25">
      <c r="A2">
        <v>0</v>
      </c>
    </row>
    <row r="3" spans="1:1" x14ac:dyDescent="0.25">
      <c r="A3">
        <f>A2+10</f>
        <v>10</v>
      </c>
    </row>
    <row r="4" spans="1:1" x14ac:dyDescent="0.25">
      <c r="A4">
        <f t="shared" ref="A4:A12" si="0">A3+10</f>
        <v>20</v>
      </c>
    </row>
    <row r="5" spans="1:1" x14ac:dyDescent="0.25">
      <c r="A5">
        <f t="shared" si="0"/>
        <v>30</v>
      </c>
    </row>
    <row r="6" spans="1:1" x14ac:dyDescent="0.25">
      <c r="A6">
        <f t="shared" si="0"/>
        <v>40</v>
      </c>
    </row>
    <row r="7" spans="1:1" x14ac:dyDescent="0.25">
      <c r="A7">
        <f t="shared" si="0"/>
        <v>50</v>
      </c>
    </row>
    <row r="8" spans="1:1" x14ac:dyDescent="0.25">
      <c r="A8">
        <f t="shared" si="0"/>
        <v>60</v>
      </c>
    </row>
    <row r="9" spans="1:1" x14ac:dyDescent="0.25">
      <c r="A9">
        <f t="shared" si="0"/>
        <v>70</v>
      </c>
    </row>
    <row r="10" spans="1:1" x14ac:dyDescent="0.25">
      <c r="A10">
        <f t="shared" si="0"/>
        <v>80</v>
      </c>
    </row>
    <row r="11" spans="1:1" x14ac:dyDescent="0.25">
      <c r="A11">
        <f t="shared" si="0"/>
        <v>90</v>
      </c>
    </row>
    <row r="12" spans="1:1" x14ac:dyDescent="0.25">
      <c r="A12">
        <f t="shared" si="0"/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0"/>
  <sheetViews>
    <sheetView zoomScaleNormal="100" workbookViewId="0">
      <selection activeCell="B1" sqref="B1:B10"/>
    </sheetView>
  </sheetViews>
  <sheetFormatPr defaultRowHeight="15" x14ac:dyDescent="0.25"/>
  <cols>
    <col min="1" max="1" width="9.7109375" bestFit="1" customWidth="1"/>
  </cols>
  <sheetData>
    <row r="1" spans="1:3" x14ac:dyDescent="0.25">
      <c r="A1" s="10">
        <v>41420</v>
      </c>
      <c r="B1">
        <v>45</v>
      </c>
      <c r="C1">
        <v>-1</v>
      </c>
    </row>
    <row r="2" spans="1:3" x14ac:dyDescent="0.25">
      <c r="A2" s="10">
        <v>41421</v>
      </c>
      <c r="B2">
        <v>569</v>
      </c>
    </row>
    <row r="3" spans="1:3" x14ac:dyDescent="0.25">
      <c r="A3" s="10">
        <v>41422</v>
      </c>
      <c r="B3">
        <v>96</v>
      </c>
    </row>
    <row r="4" spans="1:3" x14ac:dyDescent="0.25">
      <c r="A4" s="10">
        <v>41423</v>
      </c>
      <c r="B4">
        <v>148</v>
      </c>
    </row>
    <row r="5" spans="1:3" x14ac:dyDescent="0.25">
      <c r="A5" s="10">
        <v>41424</v>
      </c>
      <c r="B5">
        <v>54</v>
      </c>
    </row>
    <row r="6" spans="1:3" x14ac:dyDescent="0.25">
      <c r="A6" s="10">
        <v>41425</v>
      </c>
      <c r="B6">
        <v>91</v>
      </c>
    </row>
    <row r="7" spans="1:3" x14ac:dyDescent="0.25">
      <c r="A7" s="10">
        <v>41426</v>
      </c>
      <c r="B7">
        <v>884</v>
      </c>
    </row>
    <row r="8" spans="1:3" x14ac:dyDescent="0.25">
      <c r="A8" s="10">
        <v>41427</v>
      </c>
      <c r="B8">
        <v>357</v>
      </c>
    </row>
    <row r="9" spans="1:3" x14ac:dyDescent="0.25">
      <c r="A9" s="10">
        <v>41428</v>
      </c>
      <c r="B9">
        <v>632</v>
      </c>
    </row>
    <row r="10" spans="1:3" x14ac:dyDescent="0.25">
      <c r="A10" s="10">
        <v>41429</v>
      </c>
      <c r="B10">
        <v>99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"/>
  <sheetViews>
    <sheetView zoomScale="230" zoomScaleNormal="230" workbookViewId="0">
      <selection activeCell="B4" sqref="B4"/>
    </sheetView>
  </sheetViews>
  <sheetFormatPr defaultRowHeight="15" x14ac:dyDescent="0.25"/>
  <cols>
    <col min="1" max="1" width="4" bestFit="1" customWidth="1"/>
    <col min="2" max="2" width="11.85546875" bestFit="1" customWidth="1"/>
    <col min="3" max="3" width="13.7109375" bestFit="1" customWidth="1"/>
  </cols>
  <sheetData>
    <row r="1" spans="1:3" s="2" customFormat="1" x14ac:dyDescent="0.25">
      <c r="A1" s="3" t="s">
        <v>45</v>
      </c>
      <c r="B1" s="3" t="s">
        <v>90</v>
      </c>
      <c r="C1" s="3" t="s">
        <v>91</v>
      </c>
    </row>
    <row r="2" spans="1:3" x14ac:dyDescent="0.25">
      <c r="A2" s="19">
        <v>0.08</v>
      </c>
      <c r="B2" s="15">
        <v>120</v>
      </c>
      <c r="C2" s="15">
        <f>B2+(B2*A2)</f>
        <v>129.6</v>
      </c>
    </row>
    <row r="4" spans="1:3" x14ac:dyDescent="0.25">
      <c r="A4" s="19">
        <v>0.08</v>
      </c>
      <c r="B4" s="15">
        <f>C4/(1+A4)</f>
        <v>119.99999999999999</v>
      </c>
      <c r="C4" s="15">
        <v>129.6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4"/>
  <sheetViews>
    <sheetView workbookViewId="0">
      <selection activeCell="B4" sqref="B4"/>
    </sheetView>
  </sheetViews>
  <sheetFormatPr defaultRowHeight="15" x14ac:dyDescent="0.25"/>
  <cols>
    <col min="1" max="1" width="8.85546875" bestFit="1" customWidth="1"/>
    <col min="2" max="2" width="10.42578125" bestFit="1" customWidth="1"/>
  </cols>
  <sheetData>
    <row r="1" spans="1:2" x14ac:dyDescent="0.25">
      <c r="A1" s="2" t="s">
        <v>92</v>
      </c>
      <c r="B1" t="s">
        <v>19</v>
      </c>
    </row>
    <row r="2" spans="1:2" x14ac:dyDescent="0.25">
      <c r="A2" s="2" t="s">
        <v>93</v>
      </c>
      <c r="B2">
        <v>5</v>
      </c>
    </row>
    <row r="4" spans="1:2" x14ac:dyDescent="0.25">
      <c r="B4" s="2" t="str">
        <f>"You ordered " &amp; B2 &amp; " " &amp; B1 &amp; " today!"</f>
        <v>You ordered 5 computers today!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"/>
  <sheetViews>
    <sheetView workbookViewId="0">
      <selection activeCell="A3" sqref="A3"/>
    </sheetView>
  </sheetViews>
  <sheetFormatPr defaultRowHeight="15" x14ac:dyDescent="0.25"/>
  <cols>
    <col min="4" max="4" width="11.5703125" customWidth="1"/>
  </cols>
  <sheetData>
    <row r="1" spans="1:4" x14ac:dyDescent="0.25">
      <c r="A1" s="2" t="s">
        <v>94</v>
      </c>
      <c r="D1" s="10">
        <f ca="1">TODAY()</f>
        <v>44523</v>
      </c>
    </row>
    <row r="3" spans="1:4" x14ac:dyDescent="0.25">
      <c r="A3" t="str">
        <f ca="1">A1&amp; " " &amp;TEXT(D1,"MM/DD/YYYY")</f>
        <v>Actual status: 11/23/2021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3"/>
  <sheetViews>
    <sheetView workbookViewId="0">
      <selection activeCell="A3" sqref="A3"/>
    </sheetView>
  </sheetViews>
  <sheetFormatPr defaultRowHeight="15" x14ac:dyDescent="0.25"/>
  <sheetData>
    <row r="1" spans="1:4" x14ac:dyDescent="0.25">
      <c r="A1" t="s">
        <v>20</v>
      </c>
      <c r="D1" s="1">
        <v>0.625</v>
      </c>
    </row>
    <row r="3" spans="1:4" x14ac:dyDescent="0.25">
      <c r="A3" t="str">
        <f>" Today " &amp; A1 &amp; " at " &amp; TEXT(D1,"hh:mm")</f>
        <v xml:space="preserve"> Today shutdown at 15:00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12"/>
  <sheetViews>
    <sheetView workbookViewId="0">
      <selection activeCell="B12" sqref="B12"/>
    </sheetView>
  </sheetViews>
  <sheetFormatPr defaultRowHeight="15" x14ac:dyDescent="0.25"/>
  <sheetData>
    <row r="1" spans="1:2" x14ac:dyDescent="0.25">
      <c r="A1" s="16" t="s">
        <v>21</v>
      </c>
      <c r="B1" s="16" t="s">
        <v>22</v>
      </c>
    </row>
    <row r="2" spans="1:2" x14ac:dyDescent="0.25">
      <c r="A2">
        <v>10</v>
      </c>
      <c r="B2">
        <v>1</v>
      </c>
    </row>
    <row r="3" spans="1:2" x14ac:dyDescent="0.25">
      <c r="A3">
        <v>11</v>
      </c>
      <c r="B3">
        <f>B2+(A2&lt;A3)</f>
        <v>2</v>
      </c>
    </row>
    <row r="4" spans="1:2" x14ac:dyDescent="0.25">
      <c r="A4">
        <v>12</v>
      </c>
      <c r="B4">
        <f t="shared" ref="B4:B12" si="0">B3+(A3&lt;A4)</f>
        <v>3</v>
      </c>
    </row>
    <row r="5" spans="1:2" x14ac:dyDescent="0.25">
      <c r="A5">
        <v>13</v>
      </c>
      <c r="B5">
        <f t="shared" si="0"/>
        <v>4</v>
      </c>
    </row>
    <row r="6" spans="1:2" x14ac:dyDescent="0.25">
      <c r="A6">
        <v>14</v>
      </c>
      <c r="B6">
        <f t="shared" si="0"/>
        <v>5</v>
      </c>
    </row>
    <row r="7" spans="1:2" x14ac:dyDescent="0.25">
      <c r="A7">
        <v>14</v>
      </c>
      <c r="B7">
        <f t="shared" si="0"/>
        <v>5</v>
      </c>
    </row>
    <row r="8" spans="1:2" x14ac:dyDescent="0.25">
      <c r="A8">
        <v>14</v>
      </c>
      <c r="B8">
        <f t="shared" si="0"/>
        <v>5</v>
      </c>
    </row>
    <row r="9" spans="1:2" x14ac:dyDescent="0.25">
      <c r="A9">
        <v>15</v>
      </c>
      <c r="B9">
        <f t="shared" si="0"/>
        <v>6</v>
      </c>
    </row>
    <row r="10" spans="1:2" x14ac:dyDescent="0.25">
      <c r="A10">
        <v>17</v>
      </c>
      <c r="B10">
        <f t="shared" si="0"/>
        <v>7</v>
      </c>
    </row>
    <row r="11" spans="1:2" x14ac:dyDescent="0.25">
      <c r="A11">
        <v>19</v>
      </c>
      <c r="B11">
        <f t="shared" si="0"/>
        <v>8</v>
      </c>
    </row>
    <row r="12" spans="1:2" x14ac:dyDescent="0.25">
      <c r="A12">
        <v>20</v>
      </c>
      <c r="B12">
        <f t="shared" si="0"/>
        <v>9</v>
      </c>
    </row>
  </sheetData>
  <sortState xmlns:xlrd2="http://schemas.microsoft.com/office/spreadsheetml/2017/richdata2" ref="A2:B12">
    <sortCondition ref="A2"/>
  </sortState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B5"/>
  <sheetViews>
    <sheetView workbookViewId="0">
      <selection activeCell="B5" sqref="B5"/>
    </sheetView>
  </sheetViews>
  <sheetFormatPr defaultRowHeight="15" x14ac:dyDescent="0.25"/>
  <cols>
    <col min="1" max="1" width="21.85546875" bestFit="1" customWidth="1"/>
    <col min="2" max="2" width="10.7109375" bestFit="1" customWidth="1"/>
  </cols>
  <sheetData>
    <row r="1" spans="1:2" x14ac:dyDescent="0.25">
      <c r="A1" s="2" t="s">
        <v>95</v>
      </c>
      <c r="B1" s="10">
        <v>38278</v>
      </c>
    </row>
    <row r="2" spans="1:2" x14ac:dyDescent="0.25">
      <c r="A2" s="2" t="s">
        <v>96</v>
      </c>
      <c r="B2" s="10">
        <v>37573</v>
      </c>
    </row>
    <row r="3" spans="1:2" x14ac:dyDescent="0.25">
      <c r="A3" s="2" t="s">
        <v>97</v>
      </c>
      <c r="B3" s="21">
        <v>55900</v>
      </c>
    </row>
    <row r="4" spans="1:2" x14ac:dyDescent="0.25">
      <c r="A4" s="2"/>
    </row>
    <row r="5" spans="1:2" x14ac:dyDescent="0.25">
      <c r="A5" s="2" t="s">
        <v>98</v>
      </c>
      <c r="B5" s="14">
        <f>B3/(B1-B2)</f>
        <v>79.290780141843967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4"/>
  <sheetViews>
    <sheetView workbookViewId="0">
      <selection activeCell="C4" sqref="C4"/>
    </sheetView>
  </sheetViews>
  <sheetFormatPr defaultRowHeight="15" x14ac:dyDescent="0.25"/>
  <sheetData>
    <row r="1" spans="1:3" x14ac:dyDescent="0.25">
      <c r="C1" s="2" t="s">
        <v>21</v>
      </c>
    </row>
    <row r="2" spans="1:3" x14ac:dyDescent="0.25">
      <c r="C2" s="22">
        <v>1000</v>
      </c>
    </row>
    <row r="3" spans="1:3" x14ac:dyDescent="0.25">
      <c r="A3" t="s">
        <v>23</v>
      </c>
      <c r="B3" s="17">
        <v>0.115</v>
      </c>
      <c r="C3" s="22">
        <f>C2-(C2*$B$3)</f>
        <v>885</v>
      </c>
    </row>
    <row r="4" spans="1:3" x14ac:dyDescent="0.25">
      <c r="A4" t="s">
        <v>24</v>
      </c>
      <c r="B4" s="17">
        <f>B3/(1-B3)</f>
        <v>0.12994350282485875</v>
      </c>
      <c r="C4" s="40">
        <f>C3+(C3*$B$4)</f>
        <v>1000</v>
      </c>
    </row>
  </sheetData>
  <conditionalFormatting sqref="C4">
    <cfRule type="top10" dxfId="2" priority="1" rank="1"/>
  </conditionalFormatting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6"/>
  <sheetViews>
    <sheetView workbookViewId="0">
      <selection activeCell="D5" sqref="D5"/>
    </sheetView>
  </sheetViews>
  <sheetFormatPr defaultRowHeight="15" x14ac:dyDescent="0.25"/>
  <cols>
    <col min="2" max="2" width="10.140625" bestFit="1" customWidth="1"/>
    <col min="3" max="3" width="10.42578125" bestFit="1" customWidth="1"/>
    <col min="4" max="4" width="12" bestFit="1" customWidth="1"/>
  </cols>
  <sheetData>
    <row r="1" spans="1:4" x14ac:dyDescent="0.25">
      <c r="A1" s="16" t="s">
        <v>99</v>
      </c>
      <c r="B1" s="16" t="s">
        <v>100</v>
      </c>
      <c r="C1" s="16" t="s">
        <v>101</v>
      </c>
      <c r="D1" s="16" t="s">
        <v>102</v>
      </c>
    </row>
    <row r="2" spans="1:4" x14ac:dyDescent="0.25">
      <c r="A2" t="s">
        <v>25</v>
      </c>
      <c r="B2" s="23">
        <v>35670</v>
      </c>
      <c r="C2" s="23">
        <v>41235</v>
      </c>
      <c r="D2" s="19">
        <f>1-(B2/C2)</f>
        <v>0.13495816660603854</v>
      </c>
    </row>
    <row r="3" spans="1:4" x14ac:dyDescent="0.25">
      <c r="A3" t="s">
        <v>26</v>
      </c>
      <c r="B3" s="23">
        <v>21467</v>
      </c>
      <c r="C3" s="23">
        <v>21978</v>
      </c>
      <c r="D3" s="19">
        <f t="shared" ref="D3:D6" si="0">1-(B3/C3)</f>
        <v>2.3250523250523236E-2</v>
      </c>
    </row>
    <row r="4" spans="1:4" x14ac:dyDescent="0.25">
      <c r="A4" t="s">
        <v>27</v>
      </c>
      <c r="B4" s="23">
        <v>17689</v>
      </c>
      <c r="C4" s="23">
        <v>19876</v>
      </c>
      <c r="D4" s="19">
        <f t="shared" si="0"/>
        <v>0.11003219963775412</v>
      </c>
    </row>
    <row r="5" spans="1:4" x14ac:dyDescent="0.25">
      <c r="A5" t="s">
        <v>28</v>
      </c>
      <c r="B5" s="23">
        <v>25345</v>
      </c>
      <c r="C5" s="23">
        <v>31235</v>
      </c>
      <c r="D5" s="19">
        <f t="shared" si="0"/>
        <v>0.18857051384664636</v>
      </c>
    </row>
    <row r="6" spans="1:4" x14ac:dyDescent="0.25">
      <c r="A6" t="s">
        <v>29</v>
      </c>
      <c r="B6" s="23">
        <v>19876</v>
      </c>
      <c r="C6" s="23">
        <v>23535</v>
      </c>
      <c r="D6" s="19">
        <f t="shared" si="0"/>
        <v>0.15547057573826217</v>
      </c>
    </row>
  </sheetData>
  <conditionalFormatting sqref="D2:D6">
    <cfRule type="top10" dxfId="1" priority="1" rank="1"/>
    <cfRule type="expression" dxfId="0" priority="2">
      <formula>"MAX($D$2:$D$6)."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workbookViewId="0">
      <selection activeCell="C5" sqref="C5:C9"/>
    </sheetView>
  </sheetViews>
  <sheetFormatPr defaultRowHeight="15" x14ac:dyDescent="0.25"/>
  <cols>
    <col min="1" max="1" width="17.85546875" bestFit="1" customWidth="1"/>
    <col min="2" max="2" width="10.7109375" bestFit="1" customWidth="1"/>
    <col min="3" max="3" width="15.140625" bestFit="1" customWidth="1"/>
  </cols>
  <sheetData>
    <row r="1" spans="1:3" x14ac:dyDescent="0.25">
      <c r="A1" s="2" t="s">
        <v>66</v>
      </c>
      <c r="B1" s="8">
        <v>43052</v>
      </c>
    </row>
    <row r="2" spans="1:3" x14ac:dyDescent="0.25">
      <c r="A2" s="2"/>
      <c r="B2" s="8"/>
    </row>
    <row r="4" spans="1:3" x14ac:dyDescent="0.25">
      <c r="A4" s="3" t="s">
        <v>67</v>
      </c>
      <c r="B4" s="16" t="s">
        <v>68</v>
      </c>
      <c r="C4" s="3" t="s">
        <v>132</v>
      </c>
    </row>
    <row r="5" spans="1:3" x14ac:dyDescent="0.25">
      <c r="A5" t="s">
        <v>6</v>
      </c>
      <c r="B5" s="35">
        <v>25206</v>
      </c>
      <c r="C5" s="14">
        <f t="shared" ref="C5:C9" si="0">$B$1-B5</f>
        <v>17846</v>
      </c>
    </row>
    <row r="6" spans="1:3" x14ac:dyDescent="0.25">
      <c r="A6" t="s">
        <v>7</v>
      </c>
      <c r="B6" s="35">
        <v>18549</v>
      </c>
      <c r="C6" s="14">
        <f t="shared" si="0"/>
        <v>24503</v>
      </c>
    </row>
    <row r="7" spans="1:3" x14ac:dyDescent="0.25">
      <c r="A7" t="s">
        <v>8</v>
      </c>
      <c r="B7" s="35">
        <v>28373</v>
      </c>
      <c r="C7" s="14">
        <f t="shared" si="0"/>
        <v>14679</v>
      </c>
    </row>
    <row r="8" spans="1:3" x14ac:dyDescent="0.25">
      <c r="A8" t="s">
        <v>9</v>
      </c>
      <c r="B8" s="35">
        <v>24054</v>
      </c>
      <c r="C8" s="14">
        <f t="shared" si="0"/>
        <v>18998</v>
      </c>
    </row>
    <row r="9" spans="1:3" x14ac:dyDescent="0.25">
      <c r="A9" t="s">
        <v>10</v>
      </c>
      <c r="B9" s="35">
        <v>25154</v>
      </c>
      <c r="C9" s="14">
        <f t="shared" si="0"/>
        <v>17898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8"/>
  <sheetViews>
    <sheetView workbookViewId="0">
      <selection activeCell="E6" sqref="E6"/>
    </sheetView>
  </sheetViews>
  <sheetFormatPr defaultRowHeight="15" x14ac:dyDescent="0.25"/>
  <cols>
    <col min="1" max="1" width="9.7109375" bestFit="1" customWidth="1"/>
    <col min="3" max="3" width="3.85546875" customWidth="1"/>
    <col min="4" max="4" width="11.140625" bestFit="1" customWidth="1"/>
  </cols>
  <sheetData>
    <row r="1" spans="1:5" x14ac:dyDescent="0.25">
      <c r="A1" s="3" t="s">
        <v>78</v>
      </c>
      <c r="B1" s="3" t="s">
        <v>103</v>
      </c>
    </row>
    <row r="2" spans="1:5" x14ac:dyDescent="0.25">
      <c r="A2" s="10">
        <v>41393</v>
      </c>
      <c r="B2">
        <v>33</v>
      </c>
      <c r="D2" t="s">
        <v>31</v>
      </c>
      <c r="E2" s="2">
        <f>B2+B3</f>
        <v>78</v>
      </c>
    </row>
    <row r="3" spans="1:5" x14ac:dyDescent="0.25">
      <c r="A3" s="10">
        <v>41394</v>
      </c>
      <c r="B3">
        <v>45</v>
      </c>
      <c r="D3" t="s">
        <v>32</v>
      </c>
      <c r="E3" s="2">
        <v>200</v>
      </c>
    </row>
    <row r="5" spans="1:5" x14ac:dyDescent="0.25">
      <c r="D5" t="s">
        <v>33</v>
      </c>
      <c r="E5">
        <f>E3-E2</f>
        <v>122</v>
      </c>
    </row>
    <row r="6" spans="1:5" x14ac:dyDescent="0.25">
      <c r="D6" t="s">
        <v>34</v>
      </c>
      <c r="E6" s="19">
        <f>1-E2/E3</f>
        <v>0.61</v>
      </c>
    </row>
    <row r="7" spans="1:5" x14ac:dyDescent="0.25">
      <c r="E7" s="19"/>
    </row>
    <row r="8" spans="1:5" x14ac:dyDescent="0.25">
      <c r="D8" t="s">
        <v>30</v>
      </c>
      <c r="E8" s="19">
        <f>E2/E3</f>
        <v>0.39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8"/>
  <sheetViews>
    <sheetView workbookViewId="0">
      <selection activeCell="B2" sqref="B2"/>
    </sheetView>
  </sheetViews>
  <sheetFormatPr defaultRowHeight="15" x14ac:dyDescent="0.25"/>
  <sheetData>
    <row r="1" spans="1:4" x14ac:dyDescent="0.25">
      <c r="A1" s="16" t="s">
        <v>35</v>
      </c>
      <c r="B1" s="16" t="s">
        <v>36</v>
      </c>
      <c r="C1" s="2"/>
      <c r="D1" s="2">
        <v>0.62137100000000001</v>
      </c>
    </row>
    <row r="2" spans="1:4" x14ac:dyDescent="0.25">
      <c r="A2" s="15">
        <v>30</v>
      </c>
      <c r="B2" s="15">
        <f>A2/$D$1</f>
        <v>48.280334936776903</v>
      </c>
    </row>
    <row r="3" spans="1:4" x14ac:dyDescent="0.25">
      <c r="A3" s="15">
        <v>50</v>
      </c>
      <c r="B3" s="15">
        <f t="shared" ref="B3:B8" si="0">A3/$D$1</f>
        <v>80.467224894628174</v>
      </c>
    </row>
    <row r="4" spans="1:4" x14ac:dyDescent="0.25">
      <c r="A4" s="15">
        <v>70</v>
      </c>
      <c r="B4" s="15">
        <f t="shared" si="0"/>
        <v>112.65411485247944</v>
      </c>
    </row>
    <row r="5" spans="1:4" x14ac:dyDescent="0.25">
      <c r="A5" s="15">
        <v>90</v>
      </c>
      <c r="B5" s="15">
        <f t="shared" si="0"/>
        <v>144.8410048103307</v>
      </c>
    </row>
    <row r="6" spans="1:4" x14ac:dyDescent="0.25">
      <c r="A6" s="15">
        <v>100</v>
      </c>
      <c r="B6" s="15">
        <f t="shared" si="0"/>
        <v>160.93444978925635</v>
      </c>
    </row>
    <row r="7" spans="1:4" x14ac:dyDescent="0.25">
      <c r="A7" s="15">
        <v>110</v>
      </c>
      <c r="B7" s="15">
        <f t="shared" si="0"/>
        <v>177.02789476818197</v>
      </c>
    </row>
    <row r="8" spans="1:4" x14ac:dyDescent="0.25">
      <c r="A8" s="15">
        <v>120</v>
      </c>
      <c r="B8" s="15">
        <f t="shared" si="0"/>
        <v>193.12133974710761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10"/>
  <sheetViews>
    <sheetView workbookViewId="0">
      <selection activeCell="D1" sqref="D1"/>
    </sheetView>
  </sheetViews>
  <sheetFormatPr defaultRowHeight="15" x14ac:dyDescent="0.25"/>
  <cols>
    <col min="1" max="1" width="12" bestFit="1" customWidth="1"/>
    <col min="2" max="2" width="13.7109375" bestFit="1" customWidth="1"/>
  </cols>
  <sheetData>
    <row r="1" spans="1:4" x14ac:dyDescent="0.25">
      <c r="A1" s="16" t="s">
        <v>37</v>
      </c>
      <c r="B1" s="16" t="s">
        <v>38</v>
      </c>
      <c r="C1" s="2"/>
      <c r="D1" s="2">
        <v>196.85814400000001</v>
      </c>
    </row>
    <row r="2" spans="1:4" x14ac:dyDescent="0.25">
      <c r="A2" s="20">
        <v>1000</v>
      </c>
      <c r="B2" s="24">
        <f>A2/$D$1</f>
        <v>5.079800000552682</v>
      </c>
    </row>
    <row r="3" spans="1:4" x14ac:dyDescent="0.25">
      <c r="A3" s="20">
        <v>1200</v>
      </c>
      <c r="B3" s="24">
        <f t="shared" ref="B3:B10" si="0">A3/$D$1</f>
        <v>6.0957600006632182</v>
      </c>
    </row>
    <row r="4" spans="1:4" x14ac:dyDescent="0.25">
      <c r="A4" s="20">
        <v>1400</v>
      </c>
      <c r="B4" s="24">
        <f t="shared" si="0"/>
        <v>7.1117200007737544</v>
      </c>
    </row>
    <row r="5" spans="1:4" x14ac:dyDescent="0.25">
      <c r="A5" s="20">
        <v>1500</v>
      </c>
      <c r="B5" s="24">
        <f t="shared" si="0"/>
        <v>7.619700000829023</v>
      </c>
    </row>
    <row r="6" spans="1:4" x14ac:dyDescent="0.25">
      <c r="A6" s="20">
        <v>2000</v>
      </c>
      <c r="B6" s="24">
        <f t="shared" si="0"/>
        <v>10.159600001105364</v>
      </c>
    </row>
    <row r="7" spans="1:4" x14ac:dyDescent="0.25">
      <c r="A7" s="20">
        <v>2500</v>
      </c>
      <c r="B7" s="24">
        <f t="shared" si="0"/>
        <v>12.699500001381704</v>
      </c>
    </row>
    <row r="8" spans="1:4" x14ac:dyDescent="0.25">
      <c r="A8" s="20">
        <v>3000</v>
      </c>
      <c r="B8" s="24">
        <f t="shared" si="0"/>
        <v>15.239400001658046</v>
      </c>
    </row>
    <row r="9" spans="1:4" x14ac:dyDescent="0.25">
      <c r="A9" s="20">
        <v>5000</v>
      </c>
      <c r="B9" s="24">
        <f t="shared" si="0"/>
        <v>25.399000002763408</v>
      </c>
    </row>
    <row r="10" spans="1:4" x14ac:dyDescent="0.25">
      <c r="A10" s="20">
        <v>10000</v>
      </c>
      <c r="B10" s="24">
        <f t="shared" si="0"/>
        <v>50.798000005526816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B7"/>
  <sheetViews>
    <sheetView workbookViewId="0">
      <selection activeCell="B6" sqref="B6"/>
    </sheetView>
  </sheetViews>
  <sheetFormatPr defaultRowHeight="15" x14ac:dyDescent="0.25"/>
  <sheetData>
    <row r="1" spans="1:2" x14ac:dyDescent="0.25">
      <c r="A1" s="2" t="s">
        <v>39</v>
      </c>
      <c r="B1" s="2">
        <v>150</v>
      </c>
    </row>
    <row r="2" spans="1:2" x14ac:dyDescent="0.25">
      <c r="B2" s="15"/>
    </row>
    <row r="3" spans="1:2" x14ac:dyDescent="0.25">
      <c r="A3" t="s">
        <v>40</v>
      </c>
      <c r="B3" s="15">
        <f>$B$1/158.98722</f>
        <v>0.94347206020710339</v>
      </c>
    </row>
    <row r="4" spans="1:2" x14ac:dyDescent="0.25">
      <c r="A4" t="s">
        <v>18</v>
      </c>
      <c r="B4" s="15">
        <f>$B$1/3.78541</f>
        <v>39.62582652869834</v>
      </c>
    </row>
    <row r="5" spans="1:2" x14ac:dyDescent="0.25">
      <c r="A5" t="s">
        <v>41</v>
      </c>
      <c r="B5" s="15">
        <f>$B$1/1.101241</f>
        <v>136.20996675568745</v>
      </c>
    </row>
    <row r="6" spans="1:2" x14ac:dyDescent="0.25">
      <c r="A6" t="s">
        <v>42</v>
      </c>
      <c r="B6" s="15">
        <f>$B$1/0.5506</f>
        <v>272.43007628042136</v>
      </c>
    </row>
    <row r="7" spans="1:2" x14ac:dyDescent="0.25">
      <c r="B7" s="15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B13"/>
  <sheetViews>
    <sheetView workbookViewId="0">
      <selection activeCell="B13" sqref="B13"/>
    </sheetView>
  </sheetViews>
  <sheetFormatPr defaultRowHeight="15" x14ac:dyDescent="0.25"/>
  <cols>
    <col min="1" max="1" width="10.7109375" bestFit="1" customWidth="1"/>
  </cols>
  <sheetData>
    <row r="1" spans="1:2" x14ac:dyDescent="0.25">
      <c r="A1" s="16" t="s">
        <v>43</v>
      </c>
      <c r="B1" s="16" t="s">
        <v>44</v>
      </c>
    </row>
    <row r="2" spans="1:2" x14ac:dyDescent="0.25">
      <c r="A2" s="25">
        <v>30</v>
      </c>
      <c r="B2" s="14">
        <f>(A2-32)/1.8</f>
        <v>-1.1111111111111112</v>
      </c>
    </row>
    <row r="3" spans="1:2" x14ac:dyDescent="0.25">
      <c r="A3" s="25">
        <v>25</v>
      </c>
      <c r="B3" s="14">
        <f t="shared" ref="B3:B12" si="0">(A3-32)/1.8</f>
        <v>-3.8888888888888888</v>
      </c>
    </row>
    <row r="4" spans="1:2" x14ac:dyDescent="0.25">
      <c r="A4" s="25">
        <v>20</v>
      </c>
      <c r="B4" s="14">
        <f t="shared" si="0"/>
        <v>-6.6666666666666661</v>
      </c>
    </row>
    <row r="5" spans="1:2" x14ac:dyDescent="0.25">
      <c r="A5" s="25">
        <v>15</v>
      </c>
      <c r="B5" s="14">
        <f t="shared" si="0"/>
        <v>-9.4444444444444446</v>
      </c>
    </row>
    <row r="6" spans="1:2" x14ac:dyDescent="0.25">
      <c r="A6" s="25">
        <v>10</v>
      </c>
      <c r="B6" s="14">
        <f t="shared" si="0"/>
        <v>-12.222222222222221</v>
      </c>
    </row>
    <row r="7" spans="1:2" x14ac:dyDescent="0.25">
      <c r="A7" s="25">
        <v>5</v>
      </c>
      <c r="B7" s="14">
        <f t="shared" si="0"/>
        <v>-15</v>
      </c>
    </row>
    <row r="8" spans="1:2" x14ac:dyDescent="0.25">
      <c r="A8" s="25">
        <v>0</v>
      </c>
      <c r="B8" s="14">
        <f t="shared" si="0"/>
        <v>-17.777777777777779</v>
      </c>
    </row>
    <row r="9" spans="1:2" x14ac:dyDescent="0.25">
      <c r="A9" s="25">
        <f>E7-5</f>
        <v>-5</v>
      </c>
      <c r="B9" s="14">
        <f t="shared" si="0"/>
        <v>-20.555555555555554</v>
      </c>
    </row>
    <row r="10" spans="1:2" x14ac:dyDescent="0.25">
      <c r="A10" s="25">
        <v>-10</v>
      </c>
      <c r="B10" s="14">
        <f t="shared" si="0"/>
        <v>-23.333333333333332</v>
      </c>
    </row>
    <row r="11" spans="1:2" x14ac:dyDescent="0.25">
      <c r="A11" s="25">
        <v>-15</v>
      </c>
      <c r="B11" s="14">
        <f t="shared" si="0"/>
        <v>-26.111111111111111</v>
      </c>
    </row>
    <row r="12" spans="1:2" x14ac:dyDescent="0.25">
      <c r="A12" s="25">
        <v>-20</v>
      </c>
      <c r="B12" s="14">
        <f t="shared" si="0"/>
        <v>-28.888888888888889</v>
      </c>
    </row>
    <row r="13" spans="1:2" x14ac:dyDescent="0.25">
      <c r="A13" s="25">
        <v>-25</v>
      </c>
      <c r="B13" s="14">
        <f>(A13-32)*(5/9)</f>
        <v>-31.666666666666668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B13"/>
  <sheetViews>
    <sheetView workbookViewId="0">
      <selection activeCell="B2" sqref="B2"/>
    </sheetView>
  </sheetViews>
  <sheetFormatPr defaultRowHeight="15" x14ac:dyDescent="0.25"/>
  <cols>
    <col min="1" max="2" width="10.7109375" bestFit="1" customWidth="1"/>
  </cols>
  <sheetData>
    <row r="1" spans="1:2" x14ac:dyDescent="0.25">
      <c r="A1" s="16" t="s">
        <v>44</v>
      </c>
      <c r="B1" s="16" t="s">
        <v>43</v>
      </c>
    </row>
    <row r="2" spans="1:2" x14ac:dyDescent="0.25">
      <c r="A2" s="14">
        <v>30</v>
      </c>
      <c r="B2">
        <f>(A2*9/5)+32</f>
        <v>86</v>
      </c>
    </row>
    <row r="3" spans="1:2" x14ac:dyDescent="0.25">
      <c r="A3" s="14">
        <v>25</v>
      </c>
      <c r="B3">
        <f t="shared" ref="B3:B13" si="0">(A3*9/5)+32</f>
        <v>77</v>
      </c>
    </row>
    <row r="4" spans="1:2" x14ac:dyDescent="0.25">
      <c r="A4" s="14">
        <v>20</v>
      </c>
      <c r="B4">
        <f t="shared" si="0"/>
        <v>68</v>
      </c>
    </row>
    <row r="5" spans="1:2" x14ac:dyDescent="0.25">
      <c r="A5" s="14">
        <v>15</v>
      </c>
      <c r="B5">
        <f t="shared" si="0"/>
        <v>59</v>
      </c>
    </row>
    <row r="6" spans="1:2" x14ac:dyDescent="0.25">
      <c r="A6" s="14">
        <v>10</v>
      </c>
      <c r="B6">
        <f t="shared" si="0"/>
        <v>50</v>
      </c>
    </row>
    <row r="7" spans="1:2" x14ac:dyDescent="0.25">
      <c r="A7" s="14">
        <v>5</v>
      </c>
      <c r="B7">
        <f t="shared" si="0"/>
        <v>41</v>
      </c>
    </row>
    <row r="8" spans="1:2" x14ac:dyDescent="0.25">
      <c r="A8" s="14">
        <v>0</v>
      </c>
      <c r="B8">
        <f t="shared" si="0"/>
        <v>32</v>
      </c>
    </row>
    <row r="9" spans="1:2" x14ac:dyDescent="0.25">
      <c r="A9" s="14">
        <f>E7-5</f>
        <v>-5</v>
      </c>
      <c r="B9">
        <f t="shared" si="0"/>
        <v>23</v>
      </c>
    </row>
    <row r="10" spans="1:2" x14ac:dyDescent="0.25">
      <c r="A10" s="14">
        <v>-10</v>
      </c>
      <c r="B10">
        <f t="shared" si="0"/>
        <v>14</v>
      </c>
    </row>
    <row r="11" spans="1:2" x14ac:dyDescent="0.25">
      <c r="A11" s="14">
        <v>-15</v>
      </c>
      <c r="B11">
        <f t="shared" si="0"/>
        <v>5</v>
      </c>
    </row>
    <row r="12" spans="1:2" x14ac:dyDescent="0.25">
      <c r="A12" s="14">
        <v>-20</v>
      </c>
      <c r="B12">
        <f t="shared" si="0"/>
        <v>-4</v>
      </c>
    </row>
    <row r="13" spans="1:2" x14ac:dyDescent="0.25">
      <c r="A13" s="14">
        <v>-25</v>
      </c>
      <c r="B13">
        <f t="shared" si="0"/>
        <v>-13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C5"/>
  <sheetViews>
    <sheetView workbookViewId="0">
      <selection activeCell="B5" sqref="B5"/>
    </sheetView>
  </sheetViews>
  <sheetFormatPr defaultRowHeight="15" x14ac:dyDescent="0.25"/>
  <cols>
    <col min="1" max="1" width="10.85546875" bestFit="1" customWidth="1"/>
    <col min="2" max="2" width="11.5703125" bestFit="1" customWidth="1"/>
  </cols>
  <sheetData>
    <row r="1" spans="1:3" x14ac:dyDescent="0.25">
      <c r="A1" s="34" t="s">
        <v>104</v>
      </c>
      <c r="B1" s="27">
        <v>25500</v>
      </c>
    </row>
    <row r="2" spans="1:3" x14ac:dyDescent="0.25">
      <c r="A2" s="33" t="s">
        <v>105</v>
      </c>
      <c r="B2" s="28">
        <v>0.08</v>
      </c>
    </row>
    <row r="3" spans="1:3" x14ac:dyDescent="0.25">
      <c r="A3" s="33" t="s">
        <v>106</v>
      </c>
      <c r="B3" s="28">
        <v>0.1</v>
      </c>
    </row>
    <row r="4" spans="1:3" x14ac:dyDescent="0.25">
      <c r="A4" s="33"/>
    </row>
    <row r="5" spans="1:3" x14ac:dyDescent="0.25">
      <c r="A5" s="33" t="s">
        <v>107</v>
      </c>
      <c r="B5" s="27">
        <f>B1*(1+B2)*(1-B3)</f>
        <v>24786</v>
      </c>
      <c r="C5">
        <v>24786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C11"/>
  <sheetViews>
    <sheetView workbookViewId="0">
      <selection activeCell="C11" sqref="C11"/>
    </sheetView>
  </sheetViews>
  <sheetFormatPr defaultRowHeight="15" x14ac:dyDescent="0.25"/>
  <cols>
    <col min="1" max="1" width="10.7109375" bestFit="1" customWidth="1"/>
    <col min="3" max="3" width="9.140625" style="28"/>
  </cols>
  <sheetData>
    <row r="1" spans="1:3" x14ac:dyDescent="0.25">
      <c r="A1" s="2" t="s">
        <v>108</v>
      </c>
      <c r="B1" s="2">
        <v>1500</v>
      </c>
      <c r="C1" s="32">
        <v>1</v>
      </c>
    </row>
    <row r="2" spans="1:3" x14ac:dyDescent="0.25">
      <c r="A2" s="2"/>
      <c r="B2" s="2"/>
      <c r="C2" s="32"/>
    </row>
    <row r="3" spans="1:3" x14ac:dyDescent="0.25">
      <c r="A3" s="16" t="s">
        <v>78</v>
      </c>
      <c r="B3" s="16" t="s">
        <v>64</v>
      </c>
      <c r="C3" s="36" t="s">
        <v>109</v>
      </c>
    </row>
    <row r="4" spans="1:3" x14ac:dyDescent="0.25">
      <c r="A4" s="35">
        <v>40112</v>
      </c>
      <c r="B4">
        <v>1356</v>
      </c>
      <c r="C4" s="29">
        <f>B4/$B$1</f>
        <v>0.90400000000000003</v>
      </c>
    </row>
    <row r="5" spans="1:3" x14ac:dyDescent="0.25">
      <c r="A5" s="35">
        <v>40113</v>
      </c>
      <c r="B5">
        <v>1578</v>
      </c>
      <c r="C5" s="29">
        <f t="shared" ref="C5:C11" si="0">B5/$B$1</f>
        <v>1.052</v>
      </c>
    </row>
    <row r="6" spans="1:3" x14ac:dyDescent="0.25">
      <c r="A6" s="35">
        <v>40114</v>
      </c>
      <c r="B6">
        <v>1879</v>
      </c>
      <c r="C6" s="29">
        <f t="shared" si="0"/>
        <v>1.2526666666666666</v>
      </c>
    </row>
    <row r="7" spans="1:3" x14ac:dyDescent="0.25">
      <c r="A7" s="35">
        <v>40115</v>
      </c>
      <c r="B7">
        <v>567</v>
      </c>
      <c r="C7" s="29">
        <f t="shared" si="0"/>
        <v>0.378</v>
      </c>
    </row>
    <row r="8" spans="1:3" x14ac:dyDescent="0.25">
      <c r="A8" s="35">
        <v>40116</v>
      </c>
      <c r="B8">
        <v>897</v>
      </c>
      <c r="C8" s="29">
        <f t="shared" si="0"/>
        <v>0.59799999999999998</v>
      </c>
    </row>
    <row r="9" spans="1:3" x14ac:dyDescent="0.25">
      <c r="A9" s="35">
        <v>40117</v>
      </c>
      <c r="B9">
        <v>1289</v>
      </c>
      <c r="C9" s="29">
        <f t="shared" si="0"/>
        <v>0.85933333333333328</v>
      </c>
    </row>
    <row r="10" spans="1:3" x14ac:dyDescent="0.25">
      <c r="A10" s="35">
        <v>40118</v>
      </c>
      <c r="B10">
        <v>1760</v>
      </c>
      <c r="C10" s="29">
        <f t="shared" si="0"/>
        <v>1.1733333333333333</v>
      </c>
    </row>
    <row r="11" spans="1:3" x14ac:dyDescent="0.25">
      <c r="A11" s="35">
        <v>40119</v>
      </c>
      <c r="B11">
        <v>1499</v>
      </c>
      <c r="C11" s="29">
        <f t="shared" si="0"/>
        <v>0.9993333333333333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C2"/>
  <sheetViews>
    <sheetView workbookViewId="0">
      <selection activeCell="C2" sqref="C2"/>
    </sheetView>
  </sheetViews>
  <sheetFormatPr defaultRowHeight="15" x14ac:dyDescent="0.25"/>
  <cols>
    <col min="1" max="1" width="14.85546875" bestFit="1" customWidth="1"/>
    <col min="2" max="2" width="13.85546875" bestFit="1" customWidth="1"/>
  </cols>
  <sheetData>
    <row r="1" spans="1:3" x14ac:dyDescent="0.25">
      <c r="A1" s="16" t="s">
        <v>46</v>
      </c>
      <c r="B1" s="16" t="s">
        <v>47</v>
      </c>
      <c r="C1" s="16" t="s">
        <v>110</v>
      </c>
    </row>
    <row r="2" spans="1:3" x14ac:dyDescent="0.25">
      <c r="A2" s="13">
        <v>40257.570833333331</v>
      </c>
      <c r="B2" s="13">
        <v>40261.320833333331</v>
      </c>
      <c r="C2" s="30" t="s">
        <v>48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D8"/>
  <sheetViews>
    <sheetView workbookViewId="0">
      <selection activeCell="D8" sqref="D8"/>
    </sheetView>
  </sheetViews>
  <sheetFormatPr defaultRowHeight="15" x14ac:dyDescent="0.25"/>
  <cols>
    <col min="1" max="1" width="9.7109375" bestFit="1" customWidth="1"/>
    <col min="2" max="2" width="11.42578125" bestFit="1" customWidth="1"/>
    <col min="3" max="3" width="10" bestFit="1" customWidth="1"/>
    <col min="4" max="4" width="11.28515625" bestFit="1" customWidth="1"/>
  </cols>
  <sheetData>
    <row r="1" spans="1:4" x14ac:dyDescent="0.25">
      <c r="A1" s="16" t="s">
        <v>99</v>
      </c>
      <c r="B1" s="16" t="s">
        <v>111</v>
      </c>
      <c r="C1" s="16" t="s">
        <v>112</v>
      </c>
      <c r="D1" s="16" t="s">
        <v>113</v>
      </c>
    </row>
    <row r="2" spans="1:4" x14ac:dyDescent="0.25">
      <c r="A2" t="s">
        <v>49</v>
      </c>
      <c r="B2" s="15">
        <v>6.03</v>
      </c>
      <c r="C2" s="26">
        <v>15</v>
      </c>
      <c r="D2" s="26">
        <f>C2/B2</f>
        <v>2.4875621890547261</v>
      </c>
    </row>
    <row r="3" spans="1:4" x14ac:dyDescent="0.25">
      <c r="A3" t="s">
        <v>50</v>
      </c>
      <c r="B3" s="15">
        <v>26.79</v>
      </c>
      <c r="C3" s="26">
        <v>35</v>
      </c>
      <c r="D3" s="26">
        <f t="shared" ref="D3:D8" si="0">C3/B3</f>
        <v>1.3064576334453155</v>
      </c>
    </row>
    <row r="4" spans="1:4" x14ac:dyDescent="0.25">
      <c r="A4" t="s">
        <v>51</v>
      </c>
      <c r="B4" s="15">
        <v>40.19</v>
      </c>
      <c r="C4" s="26">
        <v>11.5</v>
      </c>
      <c r="D4" s="26">
        <f t="shared" si="0"/>
        <v>0.28614083105250065</v>
      </c>
    </row>
    <row r="5" spans="1:4" x14ac:dyDescent="0.25">
      <c r="A5" t="s">
        <v>52</v>
      </c>
      <c r="B5" s="15">
        <v>2.5</v>
      </c>
      <c r="C5" s="26">
        <v>3.59</v>
      </c>
      <c r="D5" s="26">
        <f t="shared" si="0"/>
        <v>1.4359999999999999</v>
      </c>
    </row>
    <row r="6" spans="1:4" x14ac:dyDescent="0.25">
      <c r="A6" t="s">
        <v>53</v>
      </c>
      <c r="B6" s="15">
        <v>4.0199999999999996</v>
      </c>
      <c r="C6" s="26">
        <v>5</v>
      </c>
      <c r="D6" s="26">
        <f t="shared" si="0"/>
        <v>1.2437810945273633</v>
      </c>
    </row>
    <row r="7" spans="1:4" x14ac:dyDescent="0.25">
      <c r="A7" t="s">
        <v>54</v>
      </c>
      <c r="B7" s="15">
        <v>6.7</v>
      </c>
      <c r="C7" s="26">
        <v>5</v>
      </c>
      <c r="D7" s="26">
        <f t="shared" si="0"/>
        <v>0.74626865671641784</v>
      </c>
    </row>
    <row r="8" spans="1:4" x14ac:dyDescent="0.25">
      <c r="A8" t="s">
        <v>55</v>
      </c>
      <c r="B8" s="15">
        <v>4.6900000000000004</v>
      </c>
      <c r="C8" s="26">
        <v>0.98</v>
      </c>
      <c r="D8" s="26">
        <f t="shared" si="0"/>
        <v>0.20895522388059701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workbookViewId="0">
      <selection activeCell="C21" sqref="C21"/>
    </sheetView>
  </sheetViews>
  <sheetFormatPr defaultRowHeight="15" x14ac:dyDescent="0.25"/>
  <cols>
    <col min="1" max="1" width="17.85546875" bestFit="1" customWidth="1"/>
    <col min="2" max="2" width="15" bestFit="1" customWidth="1"/>
    <col min="3" max="3" width="15.140625" bestFit="1" customWidth="1"/>
    <col min="4" max="4" width="11.7109375" bestFit="1" customWidth="1"/>
  </cols>
  <sheetData>
    <row r="1" spans="1:4" s="2" customFormat="1" x14ac:dyDescent="0.25">
      <c r="A1" s="2" t="s">
        <v>72</v>
      </c>
      <c r="B1" s="8" t="s">
        <v>73</v>
      </c>
      <c r="C1" s="11">
        <v>-0.15</v>
      </c>
    </row>
    <row r="2" spans="1:4" x14ac:dyDescent="0.25">
      <c r="B2" s="5"/>
      <c r="C2" s="6"/>
      <c r="D2" s="7"/>
    </row>
    <row r="3" spans="1:4" s="2" customFormat="1" x14ac:dyDescent="0.25">
      <c r="A3" s="3" t="s">
        <v>69</v>
      </c>
      <c r="B3" s="12" t="s">
        <v>70</v>
      </c>
      <c r="C3" s="4" t="s">
        <v>71</v>
      </c>
      <c r="D3" s="9"/>
    </row>
    <row r="4" spans="1:4" ht="15.75" x14ac:dyDescent="0.25">
      <c r="A4" t="s">
        <v>11</v>
      </c>
      <c r="B4" s="37">
        <v>11.45</v>
      </c>
      <c r="C4" s="38">
        <f t="shared" ref="C4:C8" si="0">B4+(B4*$C$1)</f>
        <v>9.7324999999999999</v>
      </c>
      <c r="D4" s="7"/>
    </row>
    <row r="5" spans="1:4" ht="15.75" x14ac:dyDescent="0.25">
      <c r="A5" t="s">
        <v>12</v>
      </c>
      <c r="B5" s="37">
        <v>14</v>
      </c>
      <c r="C5" s="38">
        <f t="shared" si="0"/>
        <v>11.9</v>
      </c>
      <c r="D5" s="7"/>
    </row>
    <row r="6" spans="1:4" ht="15.75" x14ac:dyDescent="0.25">
      <c r="A6" t="s">
        <v>13</v>
      </c>
      <c r="B6" s="37">
        <v>18.899999999999999</v>
      </c>
      <c r="C6" s="38">
        <f t="shared" si="0"/>
        <v>16.064999999999998</v>
      </c>
      <c r="D6" s="7"/>
    </row>
    <row r="7" spans="1:4" ht="15.75" x14ac:dyDescent="0.25">
      <c r="A7" t="s">
        <v>14</v>
      </c>
      <c r="B7" s="39">
        <v>34.67</v>
      </c>
      <c r="C7" s="38">
        <f t="shared" si="0"/>
        <v>29.469500000000004</v>
      </c>
    </row>
    <row r="8" spans="1:4" ht="15.75" x14ac:dyDescent="0.25">
      <c r="A8" t="s">
        <v>15</v>
      </c>
      <c r="B8" s="39">
        <v>131.99</v>
      </c>
      <c r="C8" s="38">
        <f t="shared" si="0"/>
        <v>112.1915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D7"/>
  <sheetViews>
    <sheetView workbookViewId="0">
      <selection activeCell="D4" sqref="D4"/>
    </sheetView>
  </sheetViews>
  <sheetFormatPr defaultRowHeight="15" x14ac:dyDescent="0.25"/>
  <cols>
    <col min="2" max="2" width="10.85546875" bestFit="1" customWidth="1"/>
  </cols>
  <sheetData>
    <row r="1" spans="1:4" x14ac:dyDescent="0.25">
      <c r="A1" s="3" t="s">
        <v>114</v>
      </c>
      <c r="B1" s="3" t="s">
        <v>115</v>
      </c>
      <c r="C1" s="3"/>
      <c r="D1" s="3" t="s">
        <v>116</v>
      </c>
    </row>
    <row r="2" spans="1:4" x14ac:dyDescent="0.25">
      <c r="A2">
        <v>10</v>
      </c>
      <c r="B2">
        <v>50</v>
      </c>
      <c r="D2">
        <f>A2*B2</f>
        <v>500</v>
      </c>
    </row>
    <row r="4" spans="1:4" x14ac:dyDescent="0.25">
      <c r="A4">
        <v>2</v>
      </c>
      <c r="B4">
        <v>250</v>
      </c>
      <c r="D4">
        <f>A4*B4</f>
        <v>500</v>
      </c>
    </row>
    <row r="5" spans="1:4" x14ac:dyDescent="0.25">
      <c r="A5">
        <v>4</v>
      </c>
      <c r="B5">
        <v>125</v>
      </c>
      <c r="D5">
        <f>A5*B5</f>
        <v>500</v>
      </c>
    </row>
    <row r="6" spans="1:4" x14ac:dyDescent="0.25">
      <c r="A6">
        <v>6</v>
      </c>
      <c r="B6">
        <v>83.333332999999996</v>
      </c>
      <c r="D6">
        <f>A6*B6</f>
        <v>499.99999800000001</v>
      </c>
    </row>
    <row r="7" spans="1:4" x14ac:dyDescent="0.25">
      <c r="A7">
        <v>8</v>
      </c>
      <c r="B7">
        <v>62.5</v>
      </c>
      <c r="D7">
        <f>A7*B7</f>
        <v>500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E9"/>
  <sheetViews>
    <sheetView workbookViewId="0">
      <selection activeCell="C4" sqref="C4"/>
    </sheetView>
  </sheetViews>
  <sheetFormatPr defaultRowHeight="15" x14ac:dyDescent="0.25"/>
  <cols>
    <col min="1" max="1" width="4.140625" bestFit="1" customWidth="1"/>
    <col min="2" max="2" width="11" bestFit="1" customWidth="1"/>
    <col min="3" max="3" width="10.85546875" bestFit="1" customWidth="1"/>
    <col min="5" max="5" width="7.28515625" bestFit="1" customWidth="1"/>
  </cols>
  <sheetData>
    <row r="1" spans="1:5" x14ac:dyDescent="0.25">
      <c r="A1" s="16" t="s">
        <v>117</v>
      </c>
      <c r="B1" s="16" t="s">
        <v>118</v>
      </c>
      <c r="C1" s="16" t="s">
        <v>119</v>
      </c>
      <c r="D1" s="2"/>
      <c r="E1" s="3" t="s">
        <v>116</v>
      </c>
    </row>
    <row r="2" spans="1:5" x14ac:dyDescent="0.25">
      <c r="A2">
        <v>14</v>
      </c>
      <c r="B2">
        <v>8.5</v>
      </c>
      <c r="C2">
        <v>5</v>
      </c>
      <c r="E2">
        <v>595</v>
      </c>
    </row>
    <row r="4" spans="1:5" x14ac:dyDescent="0.25">
      <c r="A4">
        <v>10</v>
      </c>
      <c r="B4">
        <v>8</v>
      </c>
      <c r="C4">
        <f>ROUNDUP(C$2*A$2*B$2/(A4*B4),0)</f>
        <v>8</v>
      </c>
      <c r="E4">
        <v>640</v>
      </c>
    </row>
    <row r="5" spans="1:5" x14ac:dyDescent="0.25">
      <c r="A5">
        <v>8</v>
      </c>
      <c r="B5">
        <v>8</v>
      </c>
      <c r="C5">
        <f t="shared" ref="C5:C9" si="0">ROUNDUP(C$2*A$2*B$2/(A5*B5),0)</f>
        <v>10</v>
      </c>
      <c r="E5">
        <v>640</v>
      </c>
    </row>
    <row r="6" spans="1:5" x14ac:dyDescent="0.25">
      <c r="A6">
        <v>8</v>
      </c>
      <c r="B6">
        <v>8.5</v>
      </c>
      <c r="C6">
        <f t="shared" si="0"/>
        <v>9</v>
      </c>
      <c r="E6">
        <v>612</v>
      </c>
    </row>
    <row r="7" spans="1:5" x14ac:dyDescent="0.25">
      <c r="A7">
        <v>7</v>
      </c>
      <c r="B7">
        <v>8</v>
      </c>
      <c r="C7">
        <f t="shared" si="0"/>
        <v>11</v>
      </c>
      <c r="E7">
        <v>616</v>
      </c>
    </row>
    <row r="8" spans="1:5" x14ac:dyDescent="0.25">
      <c r="A8">
        <v>7</v>
      </c>
      <c r="B8">
        <v>8.5</v>
      </c>
      <c r="C8">
        <f t="shared" si="0"/>
        <v>10</v>
      </c>
      <c r="E8">
        <v>595</v>
      </c>
    </row>
    <row r="9" spans="1:5" x14ac:dyDescent="0.25">
      <c r="A9">
        <v>6</v>
      </c>
      <c r="B9">
        <v>8</v>
      </c>
      <c r="C9">
        <f t="shared" si="0"/>
        <v>13</v>
      </c>
      <c r="E9">
        <v>624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C10"/>
  <sheetViews>
    <sheetView workbookViewId="0">
      <selection activeCell="C5" sqref="C5:C10"/>
    </sheetView>
  </sheetViews>
  <sheetFormatPr defaultRowHeight="15" x14ac:dyDescent="0.25"/>
  <cols>
    <col min="1" max="1" width="10" bestFit="1" customWidth="1"/>
    <col min="2" max="2" width="12.5703125" bestFit="1" customWidth="1"/>
    <col min="3" max="3" width="11.5703125" bestFit="1" customWidth="1"/>
  </cols>
  <sheetData>
    <row r="1" spans="1:3" x14ac:dyDescent="0.25">
      <c r="A1" s="2" t="s">
        <v>120</v>
      </c>
      <c r="B1" s="26">
        <v>199000</v>
      </c>
    </row>
    <row r="2" spans="1:3" x14ac:dyDescent="0.25">
      <c r="A2" s="2" t="s">
        <v>121</v>
      </c>
      <c r="B2">
        <v>30</v>
      </c>
    </row>
    <row r="3" spans="1:3" x14ac:dyDescent="0.25">
      <c r="A3" s="2"/>
    </row>
    <row r="4" spans="1:3" x14ac:dyDescent="0.25">
      <c r="A4" s="16" t="s">
        <v>122</v>
      </c>
      <c r="B4" s="16" t="s">
        <v>64</v>
      </c>
      <c r="C4" s="16" t="s">
        <v>123</v>
      </c>
    </row>
    <row r="5" spans="1:3" x14ac:dyDescent="0.25">
      <c r="A5" s="31" t="s">
        <v>0</v>
      </c>
      <c r="B5">
        <v>5</v>
      </c>
      <c r="C5" s="27">
        <f>B5*$B$1/$B$2</f>
        <v>33166.666666666664</v>
      </c>
    </row>
    <row r="6" spans="1:3" x14ac:dyDescent="0.25">
      <c r="A6" s="31" t="s">
        <v>1</v>
      </c>
      <c r="B6">
        <v>9</v>
      </c>
      <c r="C6" s="27">
        <f t="shared" ref="C6:C10" si="0">B6*$B$1/$B$2</f>
        <v>59700</v>
      </c>
    </row>
    <row r="7" spans="1:3" x14ac:dyDescent="0.25">
      <c r="A7" s="31" t="s">
        <v>56</v>
      </c>
      <c r="B7">
        <v>3</v>
      </c>
      <c r="C7" s="27">
        <f t="shared" si="0"/>
        <v>19900</v>
      </c>
    </row>
    <row r="8" spans="1:3" x14ac:dyDescent="0.25">
      <c r="A8" s="31" t="s">
        <v>57</v>
      </c>
      <c r="B8">
        <v>2</v>
      </c>
      <c r="C8" s="27">
        <f t="shared" si="0"/>
        <v>13266.666666666666</v>
      </c>
    </row>
    <row r="9" spans="1:3" x14ac:dyDescent="0.25">
      <c r="A9" s="31" t="s">
        <v>58</v>
      </c>
      <c r="B9">
        <v>7</v>
      </c>
      <c r="C9" s="27">
        <f t="shared" si="0"/>
        <v>46433.333333333336</v>
      </c>
    </row>
    <row r="10" spans="1:3" x14ac:dyDescent="0.25">
      <c r="A10" s="31" t="s">
        <v>59</v>
      </c>
      <c r="B10">
        <v>4</v>
      </c>
      <c r="C10" s="27">
        <f t="shared" si="0"/>
        <v>26533.333333333332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B4"/>
  <sheetViews>
    <sheetView workbookViewId="0">
      <selection activeCell="B4" sqref="B4"/>
    </sheetView>
  </sheetViews>
  <sheetFormatPr defaultRowHeight="15" x14ac:dyDescent="0.25"/>
  <cols>
    <col min="1" max="1" width="11.85546875" bestFit="1" customWidth="1"/>
    <col min="2" max="2" width="10.5703125" bestFit="1" customWidth="1"/>
  </cols>
  <sheetData>
    <row r="1" spans="1:2" x14ac:dyDescent="0.25">
      <c r="A1" t="s">
        <v>105</v>
      </c>
      <c r="B1" s="28">
        <v>0.33</v>
      </c>
    </row>
    <row r="2" spans="1:2" x14ac:dyDescent="0.25">
      <c r="A2" t="s">
        <v>124</v>
      </c>
      <c r="B2" s="27">
        <v>3500</v>
      </c>
    </row>
    <row r="3" spans="1:2" x14ac:dyDescent="0.25">
      <c r="A3" t="s">
        <v>125</v>
      </c>
      <c r="B3" s="27">
        <f>B2*B1</f>
        <v>1155</v>
      </c>
    </row>
    <row r="4" spans="1:2" x14ac:dyDescent="0.25">
      <c r="A4" t="s">
        <v>126</v>
      </c>
      <c r="B4" s="27">
        <f>B2-B3</f>
        <v>2345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2:B5"/>
  <sheetViews>
    <sheetView workbookViewId="0">
      <selection activeCell="B5" sqref="B5"/>
    </sheetView>
  </sheetViews>
  <sheetFormatPr defaultRowHeight="15" x14ac:dyDescent="0.25"/>
  <sheetData>
    <row r="2" spans="1:2" x14ac:dyDescent="0.25">
      <c r="A2" s="2" t="s">
        <v>127</v>
      </c>
      <c r="B2" s="27">
        <v>250</v>
      </c>
    </row>
    <row r="3" spans="1:2" x14ac:dyDescent="0.25">
      <c r="A3" s="2" t="s">
        <v>128</v>
      </c>
      <c r="B3" s="27">
        <v>131</v>
      </c>
    </row>
    <row r="4" spans="1:2" x14ac:dyDescent="0.25">
      <c r="A4" s="2" t="s">
        <v>129</v>
      </c>
      <c r="B4" s="27">
        <v>119</v>
      </c>
    </row>
    <row r="5" spans="1:2" x14ac:dyDescent="0.25">
      <c r="A5" s="2" t="s">
        <v>130</v>
      </c>
      <c r="B5" s="29">
        <f>B4/B2</f>
        <v>0.47599999999999998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C8"/>
  <sheetViews>
    <sheetView workbookViewId="0">
      <selection activeCell="C2" sqref="C2"/>
    </sheetView>
  </sheetViews>
  <sheetFormatPr defaultRowHeight="15" x14ac:dyDescent="0.25"/>
  <cols>
    <col min="1" max="1" width="7.28515625" customWidth="1"/>
    <col min="2" max="2" width="10" bestFit="1" customWidth="1"/>
    <col min="3" max="3" width="16.28515625" bestFit="1" customWidth="1"/>
  </cols>
  <sheetData>
    <row r="1" spans="1:3" x14ac:dyDescent="0.25">
      <c r="A1" s="16" t="s">
        <v>46</v>
      </c>
      <c r="B1" s="16" t="s">
        <v>131</v>
      </c>
      <c r="C1" s="16" t="s">
        <v>47</v>
      </c>
    </row>
    <row r="2" spans="1:3" x14ac:dyDescent="0.25">
      <c r="A2">
        <v>3</v>
      </c>
      <c r="B2">
        <v>4</v>
      </c>
      <c r="C2" s="21">
        <f>A2^(24/B2)</f>
        <v>729</v>
      </c>
    </row>
    <row r="3" spans="1:3" x14ac:dyDescent="0.25">
      <c r="A3">
        <v>3</v>
      </c>
      <c r="B3">
        <v>3.5</v>
      </c>
      <c r="C3" s="21">
        <f t="shared" ref="C3:C8" si="0">A3^(24/B3)</f>
        <v>1869.3413115969424</v>
      </c>
    </row>
    <row r="4" spans="1:3" x14ac:dyDescent="0.25">
      <c r="A4">
        <v>3</v>
      </c>
      <c r="B4">
        <v>3</v>
      </c>
      <c r="C4" s="21">
        <f t="shared" si="0"/>
        <v>6561</v>
      </c>
    </row>
    <row r="5" spans="1:3" x14ac:dyDescent="0.25">
      <c r="A5">
        <v>3</v>
      </c>
      <c r="B5">
        <v>2.5</v>
      </c>
      <c r="C5" s="21">
        <f t="shared" si="0"/>
        <v>38050.822190391889</v>
      </c>
    </row>
    <row r="6" spans="1:3" x14ac:dyDescent="0.25">
      <c r="A6">
        <v>3</v>
      </c>
      <c r="B6">
        <v>2</v>
      </c>
      <c r="C6" s="21">
        <f t="shared" si="0"/>
        <v>531441</v>
      </c>
    </row>
    <row r="7" spans="1:3" x14ac:dyDescent="0.25">
      <c r="A7">
        <v>3</v>
      </c>
      <c r="B7">
        <v>1.5</v>
      </c>
      <c r="C7" s="21">
        <f t="shared" si="0"/>
        <v>43046721</v>
      </c>
    </row>
    <row r="8" spans="1:3" x14ac:dyDescent="0.25">
      <c r="A8">
        <v>3</v>
      </c>
      <c r="B8">
        <v>1</v>
      </c>
      <c r="C8" s="21">
        <f t="shared" si="0"/>
        <v>282429536481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2:C4"/>
  <sheetViews>
    <sheetView workbookViewId="0">
      <selection activeCell="C4" sqref="C4"/>
    </sheetView>
  </sheetViews>
  <sheetFormatPr defaultRowHeight="15" x14ac:dyDescent="0.25"/>
  <cols>
    <col min="1" max="2" width="11.42578125" bestFit="1" customWidth="1"/>
  </cols>
  <sheetData>
    <row r="2" spans="1:3" x14ac:dyDescent="0.25">
      <c r="A2" t="s">
        <v>60</v>
      </c>
      <c r="B2" t="s">
        <v>61</v>
      </c>
      <c r="C2">
        <v>90</v>
      </c>
    </row>
    <row r="3" spans="1:3" x14ac:dyDescent="0.25">
      <c r="A3" t="s">
        <v>61</v>
      </c>
      <c r="B3" t="s">
        <v>60</v>
      </c>
      <c r="C3">
        <v>75</v>
      </c>
    </row>
    <row r="4" spans="1:3" x14ac:dyDescent="0.25">
      <c r="C4">
        <f>(C2+C3)/2</f>
        <v>82.5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89A74-A6CD-423B-B976-566ECADFACC7}">
  <dimension ref="B4:G8"/>
  <sheetViews>
    <sheetView workbookViewId="0">
      <selection activeCell="D19" sqref="D19"/>
    </sheetView>
  </sheetViews>
  <sheetFormatPr defaultRowHeight="15" x14ac:dyDescent="0.25"/>
  <cols>
    <col min="2" max="2" width="38.85546875" customWidth="1"/>
    <col min="3" max="3" width="9.140625" style="43"/>
    <col min="4" max="4" width="31" style="43" customWidth="1"/>
    <col min="5" max="5" width="10.42578125" customWidth="1"/>
    <col min="6" max="7" width="8" style="43" customWidth="1"/>
  </cols>
  <sheetData>
    <row r="4" spans="2:7" x14ac:dyDescent="0.25">
      <c r="C4" s="43" t="s">
        <v>138</v>
      </c>
      <c r="D4" s="43" t="s">
        <v>139</v>
      </c>
    </row>
    <row r="5" spans="2:7" x14ac:dyDescent="0.25">
      <c r="B5" t="s">
        <v>140</v>
      </c>
      <c r="C5" s="43">
        <f>LEN(B5)</f>
        <v>44</v>
      </c>
      <c r="D5" s="43">
        <f>LEN(SUBSTITUTE(B5," ",""))</f>
        <v>35</v>
      </c>
      <c r="E5" s="42" t="s">
        <v>135</v>
      </c>
      <c r="F5" s="43">
        <f>C5-D5</f>
        <v>9</v>
      </c>
      <c r="G5" s="43">
        <f>LEN(B5)-LEN(SUBSTITUTE(B5," ",""))</f>
        <v>9</v>
      </c>
    </row>
    <row r="6" spans="2:7" x14ac:dyDescent="0.25">
      <c r="B6" t="s">
        <v>140</v>
      </c>
      <c r="C6" s="43">
        <f>LEN(B6)</f>
        <v>44</v>
      </c>
      <c r="D6" s="43">
        <f>LEN(SUBSTITUTE(B6,"a",""))</f>
        <v>38</v>
      </c>
      <c r="E6" s="42" t="s">
        <v>136</v>
      </c>
      <c r="F6" s="43">
        <f>C6-D6</f>
        <v>6</v>
      </c>
      <c r="G6" s="43">
        <f>LEN(B5)-LEN(SUBSTITUTE(B5,"a",""))</f>
        <v>6</v>
      </c>
    </row>
    <row r="7" spans="2:7" x14ac:dyDescent="0.25">
      <c r="E7" s="42"/>
    </row>
    <row r="8" spans="2:7" x14ac:dyDescent="0.25">
      <c r="B8" s="41" t="s">
        <v>134</v>
      </c>
      <c r="C8" s="43">
        <f>LEN(B8)</f>
        <v>28</v>
      </c>
      <c r="D8" s="43">
        <f>LEN(SUBSTITUTE(B8,";",""))</f>
        <v>24</v>
      </c>
      <c r="E8" s="42" t="s">
        <v>137</v>
      </c>
      <c r="F8" s="43">
        <f>C8-D8+1</f>
        <v>5</v>
      </c>
      <c r="G8" s="43">
        <f>LEN(B8)-LEN(SUBSTITUTE(B8,";",""))+1</f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>
      <selection activeCell="C4" sqref="C4"/>
    </sheetView>
  </sheetViews>
  <sheetFormatPr defaultRowHeight="15" x14ac:dyDescent="0.25"/>
  <cols>
    <col min="1" max="1" width="23.7109375" bestFit="1" customWidth="1"/>
  </cols>
  <sheetData>
    <row r="1" spans="1:3" x14ac:dyDescent="0.25">
      <c r="A1" s="2" t="s">
        <v>76</v>
      </c>
      <c r="B1" s="2"/>
      <c r="C1" s="2">
        <v>0.747</v>
      </c>
    </row>
    <row r="3" spans="1:3" x14ac:dyDescent="0.25">
      <c r="A3" s="3" t="s">
        <v>69</v>
      </c>
      <c r="B3" s="3" t="s">
        <v>74</v>
      </c>
      <c r="C3" s="3" t="s">
        <v>75</v>
      </c>
    </row>
    <row r="4" spans="1:3" x14ac:dyDescent="0.25">
      <c r="A4" t="s">
        <v>11</v>
      </c>
      <c r="B4" s="15">
        <v>30</v>
      </c>
      <c r="C4" s="15">
        <f>B4*$C$1</f>
        <v>22.41</v>
      </c>
    </row>
    <row r="5" spans="1:3" x14ac:dyDescent="0.25">
      <c r="A5" t="s">
        <v>12</v>
      </c>
      <c r="B5" s="15">
        <v>40</v>
      </c>
      <c r="C5" s="15">
        <f>B5*$C$1</f>
        <v>29.88</v>
      </c>
    </row>
    <row r="6" spans="1:3" x14ac:dyDescent="0.25">
      <c r="A6" t="s">
        <v>13</v>
      </c>
      <c r="B6" s="15">
        <v>50</v>
      </c>
      <c r="C6" s="15">
        <f>B6*$C$1</f>
        <v>37.35</v>
      </c>
    </row>
    <row r="7" spans="1:3" x14ac:dyDescent="0.25">
      <c r="A7" t="s">
        <v>14</v>
      </c>
      <c r="B7" s="15">
        <v>90</v>
      </c>
      <c r="C7" s="15">
        <f>B7*$C$1</f>
        <v>67.23</v>
      </c>
    </row>
    <row r="8" spans="1:3" x14ac:dyDescent="0.25">
      <c r="A8" t="s">
        <v>15</v>
      </c>
      <c r="B8" s="15">
        <v>100</v>
      </c>
      <c r="C8" s="15">
        <f>B8*$C$1</f>
        <v>74.7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8"/>
  <sheetViews>
    <sheetView workbookViewId="0">
      <selection activeCell="B4" sqref="B4"/>
    </sheetView>
  </sheetViews>
  <sheetFormatPr defaultRowHeight="15" x14ac:dyDescent="0.25"/>
  <cols>
    <col min="2" max="2" width="10.5703125" bestFit="1" customWidth="1"/>
  </cols>
  <sheetData>
    <row r="1" spans="1:2" x14ac:dyDescent="0.25">
      <c r="A1" s="2" t="s">
        <v>16</v>
      </c>
      <c r="B1" s="2"/>
    </row>
    <row r="2" spans="1:2" x14ac:dyDescent="0.25">
      <c r="A2" s="2"/>
      <c r="B2" s="2"/>
    </row>
    <row r="3" spans="1:2" x14ac:dyDescent="0.25">
      <c r="A3" s="3" t="s">
        <v>63</v>
      </c>
      <c r="B3" s="3" t="s">
        <v>77</v>
      </c>
    </row>
    <row r="4" spans="1:2" x14ac:dyDescent="0.25">
      <c r="A4" s="1">
        <v>0.53125</v>
      </c>
      <c r="B4" s="14">
        <f>A4*24*60</f>
        <v>765</v>
      </c>
    </row>
    <row r="5" spans="1:2" x14ac:dyDescent="0.25">
      <c r="A5" s="1">
        <v>0.6645833333333333</v>
      </c>
      <c r="B5" s="14">
        <f t="shared" ref="B5:B8" si="0">A5*24*60</f>
        <v>957</v>
      </c>
    </row>
    <row r="6" spans="1:2" x14ac:dyDescent="0.25">
      <c r="A6" s="1">
        <v>0.21736111111111112</v>
      </c>
      <c r="B6" s="14">
        <f t="shared" si="0"/>
        <v>313</v>
      </c>
    </row>
    <row r="7" spans="1:2" x14ac:dyDescent="0.25">
      <c r="A7" s="1">
        <v>0.3611111111111111</v>
      </c>
      <c r="B7" s="14">
        <f t="shared" si="0"/>
        <v>520</v>
      </c>
    </row>
    <row r="8" spans="1:2" x14ac:dyDescent="0.25">
      <c r="A8" s="1">
        <v>0.11388888888888889</v>
      </c>
      <c r="B8" s="14">
        <f t="shared" si="0"/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"/>
  <sheetViews>
    <sheetView workbookViewId="0">
      <selection activeCell="D5" sqref="D5:D10"/>
    </sheetView>
  </sheetViews>
  <sheetFormatPr defaultRowHeight="15" x14ac:dyDescent="0.25"/>
  <cols>
    <col min="1" max="1" width="10.5703125" customWidth="1"/>
    <col min="2" max="2" width="6" bestFit="1" customWidth="1"/>
    <col min="3" max="3" width="7.7109375" bestFit="1" customWidth="1"/>
    <col min="4" max="4" width="15.28515625" bestFit="1" customWidth="1"/>
  </cols>
  <sheetData>
    <row r="1" spans="1:4" x14ac:dyDescent="0.25">
      <c r="A1" s="2" t="s">
        <v>17</v>
      </c>
      <c r="B1" s="2"/>
      <c r="C1" s="2"/>
      <c r="D1" s="2"/>
    </row>
    <row r="2" spans="1:4" x14ac:dyDescent="0.25">
      <c r="A2" s="2"/>
      <c r="B2" s="2"/>
      <c r="C2" s="2"/>
      <c r="D2" s="2"/>
    </row>
    <row r="3" spans="1:4" x14ac:dyDescent="0.25">
      <c r="A3" s="2"/>
      <c r="B3" s="2"/>
      <c r="C3" s="2"/>
      <c r="D3" s="2"/>
    </row>
    <row r="4" spans="1:4" x14ac:dyDescent="0.25">
      <c r="A4" s="16" t="s">
        <v>78</v>
      </c>
      <c r="B4" s="16" t="s">
        <v>79</v>
      </c>
      <c r="C4" s="16" t="s">
        <v>80</v>
      </c>
      <c r="D4" s="16" t="s">
        <v>81</v>
      </c>
    </row>
    <row r="5" spans="1:4" x14ac:dyDescent="0.25">
      <c r="A5" s="35">
        <v>41333</v>
      </c>
      <c r="B5">
        <v>505</v>
      </c>
      <c r="C5" s="15">
        <v>30</v>
      </c>
      <c r="D5" s="15">
        <f>B5/C5</f>
        <v>16.833333333333332</v>
      </c>
    </row>
    <row r="6" spans="1:4" x14ac:dyDescent="0.25">
      <c r="A6" s="35">
        <v>41348</v>
      </c>
      <c r="B6">
        <v>560</v>
      </c>
      <c r="C6" s="15">
        <v>30.5</v>
      </c>
      <c r="D6" s="15">
        <f t="shared" ref="D6:D10" si="0">B6/C6</f>
        <v>18.360655737704917</v>
      </c>
    </row>
    <row r="7" spans="1:4" x14ac:dyDescent="0.25">
      <c r="A7" s="35">
        <v>41363</v>
      </c>
      <c r="B7">
        <v>510</v>
      </c>
      <c r="C7" s="15">
        <v>29</v>
      </c>
      <c r="D7" s="15">
        <f t="shared" si="0"/>
        <v>17.586206896551722</v>
      </c>
    </row>
    <row r="8" spans="1:4" x14ac:dyDescent="0.25">
      <c r="A8" s="35">
        <v>41582</v>
      </c>
      <c r="B8">
        <v>600</v>
      </c>
      <c r="C8" s="15">
        <v>31</v>
      </c>
      <c r="D8" s="15">
        <f t="shared" si="0"/>
        <v>19.35483870967742</v>
      </c>
    </row>
    <row r="9" spans="1:4" x14ac:dyDescent="0.25">
      <c r="A9" s="35">
        <v>41392</v>
      </c>
      <c r="B9">
        <v>550</v>
      </c>
      <c r="C9" s="15">
        <v>28</v>
      </c>
      <c r="D9" s="15">
        <f t="shared" si="0"/>
        <v>19.642857142857142</v>
      </c>
    </row>
    <row r="10" spans="1:4" x14ac:dyDescent="0.25">
      <c r="A10" s="35">
        <v>41409</v>
      </c>
      <c r="B10">
        <v>499</v>
      </c>
      <c r="C10" s="15">
        <v>30</v>
      </c>
      <c r="D10" s="15">
        <f t="shared" si="0"/>
        <v>16.633333333333333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6"/>
  <sheetViews>
    <sheetView zoomScale="230" zoomScaleNormal="230" workbookViewId="0">
      <selection activeCell="D6" sqref="D6"/>
    </sheetView>
  </sheetViews>
  <sheetFormatPr defaultRowHeight="15" x14ac:dyDescent="0.25"/>
  <cols>
    <col min="1" max="1" width="22.42578125" bestFit="1" customWidth="1"/>
    <col min="4" max="4" width="9.28515625" bestFit="1" customWidth="1"/>
    <col min="5" max="5" width="8.85546875" bestFit="1" customWidth="1"/>
  </cols>
  <sheetData>
    <row r="1" spans="1:5" x14ac:dyDescent="0.25">
      <c r="A1" s="2" t="s">
        <v>82</v>
      </c>
    </row>
    <row r="2" spans="1:5" x14ac:dyDescent="0.25">
      <c r="A2" s="2"/>
    </row>
    <row r="3" spans="1:5" x14ac:dyDescent="0.25">
      <c r="A3" s="2" t="s">
        <v>83</v>
      </c>
      <c r="B3">
        <v>163</v>
      </c>
    </row>
    <row r="4" spans="1:5" x14ac:dyDescent="0.25">
      <c r="A4" s="2" t="s">
        <v>84</v>
      </c>
      <c r="B4">
        <v>70</v>
      </c>
      <c r="D4" s="3" t="s">
        <v>87</v>
      </c>
      <c r="E4" s="3" t="s">
        <v>88</v>
      </c>
    </row>
    <row r="5" spans="1:5" x14ac:dyDescent="0.25">
      <c r="A5" s="2" t="s">
        <v>85</v>
      </c>
      <c r="B5">
        <f>(B3-100)*0.9</f>
        <v>56.7</v>
      </c>
      <c r="D5">
        <f>B4-B5</f>
        <v>13.299999999999997</v>
      </c>
      <c r="E5" s="17">
        <f>1-B4/B5</f>
        <v>-0.23456790123456783</v>
      </c>
    </row>
    <row r="6" spans="1:5" x14ac:dyDescent="0.25">
      <c r="A6" s="2" t="s">
        <v>86</v>
      </c>
      <c r="B6">
        <f>B3-100</f>
        <v>63</v>
      </c>
      <c r="D6">
        <f>B4-B6</f>
        <v>7</v>
      </c>
      <c r="E6" s="17">
        <f>1-B4/B6</f>
        <v>-0.11111111111111116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"/>
  <sheetViews>
    <sheetView tabSelected="1" zoomScale="230" zoomScaleNormal="230" workbookViewId="0">
      <selection activeCell="A2" sqref="A2"/>
    </sheetView>
  </sheetViews>
  <sheetFormatPr defaultRowHeight="15" x14ac:dyDescent="0.25"/>
  <cols>
    <col min="1" max="6" width="12" customWidth="1"/>
  </cols>
  <sheetData>
    <row r="1" spans="1:6" x14ac:dyDescent="0.25">
      <c r="A1" s="10">
        <v>43052</v>
      </c>
      <c r="B1" s="10">
        <f>A1+1</f>
        <v>43053</v>
      </c>
      <c r="C1" s="10">
        <f t="shared" ref="C1:F1" si="0">B1+1</f>
        <v>43054</v>
      </c>
      <c r="D1" s="10">
        <f t="shared" si="0"/>
        <v>43055</v>
      </c>
      <c r="E1" s="10">
        <f t="shared" si="0"/>
        <v>43056</v>
      </c>
      <c r="F1" s="10">
        <f t="shared" si="0"/>
        <v>43057</v>
      </c>
    </row>
    <row r="2" spans="1:6" x14ac:dyDescent="0.25">
      <c r="A2" s="18">
        <f t="shared" ref="A2:F2" si="1">A1</f>
        <v>43052</v>
      </c>
      <c r="B2" s="18">
        <f t="shared" si="1"/>
        <v>43053</v>
      </c>
      <c r="C2" s="18">
        <f t="shared" si="1"/>
        <v>43054</v>
      </c>
      <c r="D2" s="18">
        <f t="shared" si="1"/>
        <v>43055</v>
      </c>
      <c r="E2" s="18">
        <f t="shared" si="1"/>
        <v>43056</v>
      </c>
      <c r="F2" s="18">
        <f t="shared" si="1"/>
        <v>43057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3"/>
  <sheetViews>
    <sheetView workbookViewId="0">
      <selection activeCell="B1" sqref="B1"/>
    </sheetView>
  </sheetViews>
  <sheetFormatPr defaultRowHeight="15" x14ac:dyDescent="0.25"/>
  <cols>
    <col min="1" max="1" width="9.42578125" bestFit="1" customWidth="1"/>
    <col min="2" max="2" width="10.28515625" customWidth="1"/>
  </cols>
  <sheetData>
    <row r="1" spans="1:2" x14ac:dyDescent="0.25">
      <c r="A1" s="2" t="s">
        <v>133</v>
      </c>
      <c r="B1" s="10">
        <f ca="1">TODAY()</f>
        <v>44523</v>
      </c>
    </row>
    <row r="2" spans="1:2" x14ac:dyDescent="0.25">
      <c r="A2" s="10"/>
    </row>
    <row r="3" spans="1:2" x14ac:dyDescent="0.25">
      <c r="A3" s="1">
        <v>0.29166666666666669</v>
      </c>
    </row>
    <row r="4" spans="1:2" x14ac:dyDescent="0.25">
      <c r="A4" s="1">
        <f>A3+(1/24)</f>
        <v>0.33333333333333337</v>
      </c>
    </row>
    <row r="5" spans="1:2" x14ac:dyDescent="0.25">
      <c r="A5" s="1">
        <v>0.375</v>
      </c>
    </row>
    <row r="6" spans="1:2" x14ac:dyDescent="0.25">
      <c r="A6" s="1">
        <v>0.41666666666666702</v>
      </c>
    </row>
    <row r="7" spans="1:2" x14ac:dyDescent="0.25">
      <c r="A7" s="1">
        <v>0.45833333333333298</v>
      </c>
    </row>
    <row r="8" spans="1:2" x14ac:dyDescent="0.25">
      <c r="A8" s="1">
        <v>0.5</v>
      </c>
    </row>
    <row r="9" spans="1:2" x14ac:dyDescent="0.25">
      <c r="A9" s="1">
        <v>0.54166666666666696</v>
      </c>
    </row>
    <row r="10" spans="1:2" x14ac:dyDescent="0.25">
      <c r="A10" s="1">
        <v>0.58333333333333304</v>
      </c>
    </row>
    <row r="11" spans="1:2" x14ac:dyDescent="0.25">
      <c r="A11" s="1">
        <v>0.625</v>
      </c>
    </row>
    <row r="12" spans="1:2" x14ac:dyDescent="0.25">
      <c r="A12" s="1">
        <v>0.66666666666666696</v>
      </c>
    </row>
    <row r="13" spans="1:2" x14ac:dyDescent="0.25">
      <c r="A13" s="1">
        <v>0.70833333333333304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37</vt:i4>
      </vt:variant>
    </vt:vector>
  </HeadingPairs>
  <TitlesOfParts>
    <vt:vector size="37" baseType="lpstr">
      <vt:lpstr>pieces per hour</vt:lpstr>
      <vt:lpstr>age in days</vt:lpstr>
      <vt:lpstr>price reduction</vt:lpstr>
      <vt:lpstr>convert currency</vt:lpstr>
      <vt:lpstr>hours to minutes</vt:lpstr>
      <vt:lpstr>fuel consumption</vt:lpstr>
      <vt:lpstr>ideal weight</vt:lpstr>
      <vt:lpstr>quick calendar</vt:lpstr>
      <vt:lpstr>to-do list</vt:lpstr>
      <vt:lpstr>increment row numbers</vt:lpstr>
      <vt:lpstr>neg. values to pos.</vt:lpstr>
      <vt:lpstr>calculate tax</vt:lpstr>
      <vt:lpstr>text + no</vt:lpstr>
      <vt:lpstr>text + date</vt:lpstr>
      <vt:lpstr>text + time</vt:lpstr>
      <vt:lpstr>special ranking</vt:lpstr>
      <vt:lpstr>average output</vt:lpstr>
      <vt:lpstr>gains and losses</vt:lpstr>
      <vt:lpstr>profitability</vt:lpstr>
      <vt:lpstr>percentage of completion</vt:lpstr>
      <vt:lpstr>miles to km</vt:lpstr>
      <vt:lpstr>feet to meters</vt:lpstr>
      <vt:lpstr>liters to barrels etc.</vt:lpstr>
      <vt:lpstr>Fahrenheit to Celsius</vt:lpstr>
      <vt:lpstr>Celsius to Fahrenheit</vt:lpstr>
      <vt:lpstr>Calc. with %</vt:lpstr>
      <vt:lpstr>daily prod. plan</vt:lpstr>
      <vt:lpstr>number of hours</vt:lpstr>
      <vt:lpstr>price per pound</vt:lpstr>
      <vt:lpstr>pcs. in box</vt:lpstr>
      <vt:lpstr>manpower for project</vt:lpstr>
      <vt:lpstr>distribute sales</vt:lpstr>
      <vt:lpstr>net income</vt:lpstr>
      <vt:lpstr>% of price reduction</vt:lpstr>
      <vt:lpstr>dividing and doubling</vt:lpstr>
      <vt:lpstr>average speed</vt:lpstr>
      <vt:lpstr>character count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Theodor Richardson</dc:creator>
  <cp:lastModifiedBy>Brian Moriarty</cp:lastModifiedBy>
  <dcterms:created xsi:type="dcterms:W3CDTF">2014-03-07T02:07:16Z</dcterms:created>
  <dcterms:modified xsi:type="dcterms:W3CDTF">2021-11-23T21:47:54Z</dcterms:modified>
</cp:coreProperties>
</file>